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8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9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0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1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drawings/drawing12.xml" ContentType="application/vnd.openxmlformats-officedocument.drawing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drawings/drawing13.xml" ContentType="application/vnd.openxmlformats-officedocument.drawing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drawings/drawing14.xml" ContentType="application/vnd.openxmlformats-officedocument.drawing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drawings/drawing15.xml" ContentType="application/vnd.openxmlformats-officedocument.drawing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drawings/drawing16.xml" ContentType="application/vnd.openxmlformats-officedocument.drawing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"/>
    </mc:Choice>
  </mc:AlternateContent>
  <bookViews>
    <workbookView xWindow="0" yWindow="0" windowWidth="23040" windowHeight="9960" tabRatio="751"/>
  </bookViews>
  <sheets>
    <sheet name="june through july" sheetId="1" r:id="rId1"/>
    <sheet name="may" sheetId="4" r:id="rId2"/>
    <sheet name="graphs TP" sheetId="3" r:id="rId3"/>
    <sheet name="graphs TDP" sheetId="5" r:id="rId4"/>
    <sheet name="graphs TN" sheetId="6" r:id="rId5"/>
    <sheet name="graphs" sheetId="7" r:id="rId6"/>
    <sheet name="JBT05ALL" sheetId="13" r:id="rId7"/>
    <sheet name="JBT05SELECT" sheetId="18" r:id="rId8"/>
    <sheet name="JBT06ALL" sheetId="14" r:id="rId9"/>
    <sheet name="JBT06SELECT" sheetId="19" r:id="rId10"/>
    <sheet name="JBT14ALL" sheetId="12" r:id="rId11"/>
    <sheet name="JBT14SELECT" sheetId="21" r:id="rId12"/>
    <sheet name="JBT02ALL" sheetId="16" r:id="rId13"/>
    <sheet name="JBT02SELECT" sheetId="22" r:id="rId14"/>
    <sheet name="JBT18" sheetId="8" r:id="rId15"/>
    <sheet name="JBT11" sheetId="15" r:id="rId16"/>
    <sheet name="JBT19" sheetId="17" r:id="rId17"/>
    <sheet name="Sheet3" sheetId="20" r:id="rId1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22" l="1"/>
  <c r="M4" i="22"/>
  <c r="M5" i="22"/>
  <c r="M6" i="22"/>
  <c r="M7" i="22"/>
  <c r="M8" i="22"/>
  <c r="M9" i="22"/>
  <c r="M10" i="22"/>
  <c r="M11" i="22"/>
  <c r="M12" i="22"/>
  <c r="M13" i="22"/>
  <c r="M14" i="22"/>
  <c r="M2" i="22"/>
  <c r="L3" i="22"/>
  <c r="L4" i="22"/>
  <c r="L5" i="22"/>
  <c r="L6" i="22"/>
  <c r="L7" i="22"/>
  <c r="L8" i="22"/>
  <c r="L9" i="22"/>
  <c r="L10" i="22"/>
  <c r="L11" i="22"/>
  <c r="L12" i="22"/>
  <c r="L13" i="22"/>
  <c r="L14" i="22"/>
  <c r="L2" i="22"/>
  <c r="H3" i="22"/>
  <c r="I3" i="22"/>
  <c r="J3" i="22"/>
  <c r="K3" i="22"/>
  <c r="H4" i="22"/>
  <c r="I4" i="22"/>
  <c r="J4" i="22"/>
  <c r="K4" i="22"/>
  <c r="H5" i="22"/>
  <c r="I5" i="22"/>
  <c r="J5" i="22"/>
  <c r="K5" i="22"/>
  <c r="H6" i="22"/>
  <c r="I6" i="22"/>
  <c r="J6" i="22"/>
  <c r="K6" i="22"/>
  <c r="H7" i="22"/>
  <c r="I7" i="22"/>
  <c r="J7" i="22"/>
  <c r="K7" i="22"/>
  <c r="H8" i="22"/>
  <c r="I8" i="22"/>
  <c r="K8" i="22"/>
  <c r="H9" i="22"/>
  <c r="I9" i="22"/>
  <c r="H10" i="22"/>
  <c r="I10" i="22"/>
  <c r="J10" i="22"/>
  <c r="K10" i="22"/>
  <c r="H11" i="22"/>
  <c r="I11" i="22"/>
  <c r="J11" i="22"/>
  <c r="K11" i="22"/>
  <c r="H12" i="22"/>
  <c r="I12" i="22"/>
  <c r="J12" i="22"/>
  <c r="K12" i="22"/>
  <c r="H13" i="22"/>
  <c r="I13" i="22"/>
  <c r="J13" i="22"/>
  <c r="K13" i="22"/>
  <c r="H14" i="22"/>
  <c r="I14" i="22"/>
  <c r="J14" i="22"/>
  <c r="K14" i="22"/>
  <c r="K2" i="22"/>
  <c r="J2" i="22"/>
  <c r="I2" i="22"/>
  <c r="H2" i="22"/>
  <c r="K3" i="19"/>
  <c r="K4" i="19"/>
  <c r="K5" i="19"/>
  <c r="K6" i="19"/>
  <c r="K7" i="19"/>
  <c r="K10" i="19"/>
  <c r="K11" i="19"/>
  <c r="K12" i="19"/>
  <c r="K13" i="19"/>
  <c r="K14" i="19"/>
  <c r="K2" i="19"/>
  <c r="H9" i="21"/>
  <c r="I3" i="21" l="1"/>
  <c r="I4" i="21"/>
  <c r="I5" i="21"/>
  <c r="I6" i="21"/>
  <c r="I7" i="21"/>
  <c r="I8" i="21"/>
  <c r="I10" i="21"/>
  <c r="I11" i="21"/>
  <c r="I12" i="21"/>
  <c r="I13" i="21"/>
  <c r="I14" i="21"/>
  <c r="I2" i="21"/>
  <c r="H3" i="21"/>
  <c r="H4" i="21"/>
  <c r="H5" i="21"/>
  <c r="H6" i="21"/>
  <c r="H7" i="21"/>
  <c r="H8" i="21"/>
  <c r="H10" i="21"/>
  <c r="H11" i="21"/>
  <c r="H12" i="21"/>
  <c r="H13" i="21"/>
  <c r="H14" i="21"/>
  <c r="H2" i="21"/>
  <c r="F3" i="21"/>
  <c r="G3" i="21"/>
  <c r="F4" i="21"/>
  <c r="G4" i="21"/>
  <c r="F5" i="21"/>
  <c r="G5" i="21"/>
  <c r="F6" i="21"/>
  <c r="G6" i="21"/>
  <c r="F7" i="21"/>
  <c r="G7" i="21"/>
  <c r="F8" i="21"/>
  <c r="G8" i="21"/>
  <c r="F9" i="21"/>
  <c r="G9" i="21"/>
  <c r="F10" i="21"/>
  <c r="G10" i="21"/>
  <c r="F11" i="21"/>
  <c r="G11" i="21"/>
  <c r="F12" i="21"/>
  <c r="G12" i="21"/>
  <c r="F13" i="21"/>
  <c r="G13" i="21"/>
  <c r="F14" i="21"/>
  <c r="G14" i="21"/>
  <c r="G2" i="21"/>
  <c r="F2" i="21"/>
  <c r="B7" i="20"/>
  <c r="O10" i="19" l="1"/>
  <c r="O12" i="19"/>
  <c r="O14" i="19"/>
  <c r="N3" i="19"/>
  <c r="N4" i="19"/>
  <c r="N5" i="19"/>
  <c r="N6" i="19"/>
  <c r="N7" i="19"/>
  <c r="N8" i="19"/>
  <c r="N10" i="19"/>
  <c r="N11" i="19"/>
  <c r="N12" i="19"/>
  <c r="N13" i="19"/>
  <c r="N14" i="19"/>
  <c r="N2" i="19"/>
  <c r="L3" i="19"/>
  <c r="M3" i="19"/>
  <c r="O3" i="19" s="1"/>
  <c r="L4" i="19"/>
  <c r="M4" i="19"/>
  <c r="O4" i="19" s="1"/>
  <c r="L5" i="19"/>
  <c r="M5" i="19"/>
  <c r="O5" i="19" s="1"/>
  <c r="L6" i="19"/>
  <c r="M6" i="19"/>
  <c r="O6" i="19" s="1"/>
  <c r="L7" i="19"/>
  <c r="M7" i="19"/>
  <c r="O7" i="19" s="1"/>
  <c r="L8" i="19"/>
  <c r="M8" i="19"/>
  <c r="O8" i="19" s="1"/>
  <c r="L9" i="19"/>
  <c r="L10" i="19"/>
  <c r="M10" i="19"/>
  <c r="L11" i="19"/>
  <c r="M11" i="19"/>
  <c r="O11" i="19" s="1"/>
  <c r="L12" i="19"/>
  <c r="M12" i="19"/>
  <c r="L13" i="19"/>
  <c r="M13" i="19"/>
  <c r="O13" i="19" s="1"/>
  <c r="L14" i="19"/>
  <c r="M14" i="19"/>
  <c r="M2" i="19"/>
  <c r="O2" i="19" s="1"/>
  <c r="L2" i="19"/>
  <c r="J3" i="19"/>
  <c r="J4" i="19"/>
  <c r="J5" i="19"/>
  <c r="J6" i="19"/>
  <c r="J7" i="19"/>
  <c r="J8" i="19"/>
  <c r="J11" i="19"/>
  <c r="J12" i="19"/>
  <c r="J13" i="19"/>
  <c r="J14" i="19"/>
  <c r="J2" i="19"/>
  <c r="I3" i="19"/>
  <c r="I4" i="19"/>
  <c r="I5" i="19"/>
  <c r="I6" i="19"/>
  <c r="I7" i="19"/>
  <c r="I8" i="19"/>
  <c r="I9" i="19"/>
  <c r="I10" i="19"/>
  <c r="I11" i="19"/>
  <c r="I12" i="19"/>
  <c r="I13" i="19"/>
  <c r="I14" i="19"/>
  <c r="I2" i="19"/>
  <c r="H3" i="19"/>
  <c r="H4" i="19"/>
  <c r="H5" i="19"/>
  <c r="H6" i="19"/>
  <c r="H7" i="19"/>
  <c r="H8" i="19"/>
  <c r="H9" i="19"/>
  <c r="H10" i="19"/>
  <c r="H11" i="19"/>
  <c r="H12" i="19"/>
  <c r="H13" i="19"/>
  <c r="H14" i="19"/>
  <c r="H2" i="19"/>
  <c r="O3" i="18"/>
  <c r="O4" i="18"/>
  <c r="O5" i="18"/>
  <c r="O6" i="18"/>
  <c r="O7" i="18"/>
  <c r="O11" i="18"/>
  <c r="O12" i="18"/>
  <c r="O13" i="18"/>
  <c r="O14" i="18"/>
  <c r="O2" i="18"/>
  <c r="N3" i="18"/>
  <c r="N4" i="18"/>
  <c r="N5" i="18"/>
  <c r="N6" i="18"/>
  <c r="N7" i="18"/>
  <c r="N10" i="18"/>
  <c r="N11" i="18"/>
  <c r="N12" i="18"/>
  <c r="N13" i="18"/>
  <c r="N14" i="18"/>
  <c r="N2" i="18"/>
  <c r="W2" i="18"/>
  <c r="V3" i="18"/>
  <c r="V4" i="18"/>
  <c r="V5" i="18"/>
  <c r="V6" i="18"/>
  <c r="V7" i="18"/>
  <c r="V10" i="18"/>
  <c r="V11" i="18"/>
  <c r="V12" i="18"/>
  <c r="V13" i="18"/>
  <c r="V14" i="18"/>
  <c r="V2" i="18"/>
  <c r="U7" i="18"/>
  <c r="W7" i="18" s="1"/>
  <c r="U9" i="18"/>
  <c r="U2" i="18"/>
  <c r="T3" i="18"/>
  <c r="T4" i="18"/>
  <c r="T5" i="18"/>
  <c r="T6" i="18"/>
  <c r="T7" i="18"/>
  <c r="T8" i="18"/>
  <c r="T9" i="18"/>
  <c r="T10" i="18"/>
  <c r="T11" i="18"/>
  <c r="T12" i="18"/>
  <c r="T13" i="18"/>
  <c r="T14" i="18"/>
  <c r="T2" i="18"/>
  <c r="P3" i="18"/>
  <c r="Q3" i="18"/>
  <c r="R3" i="18"/>
  <c r="S3" i="18"/>
  <c r="U3" i="18" s="1"/>
  <c r="W3" i="18" s="1"/>
  <c r="P4" i="18"/>
  <c r="Q4" i="18"/>
  <c r="S4" i="18"/>
  <c r="U4" i="18" s="1"/>
  <c r="W4" i="18" s="1"/>
  <c r="P5" i="18"/>
  <c r="Q5" i="18"/>
  <c r="R5" i="18"/>
  <c r="U5" i="18" s="1"/>
  <c r="W5" i="18" s="1"/>
  <c r="S5" i="18"/>
  <c r="P6" i="18"/>
  <c r="Q6" i="18"/>
  <c r="R6" i="18"/>
  <c r="S6" i="18"/>
  <c r="U6" i="18" s="1"/>
  <c r="W6" i="18" s="1"/>
  <c r="P7" i="18"/>
  <c r="Q7" i="18"/>
  <c r="R7" i="18"/>
  <c r="S7" i="18"/>
  <c r="P8" i="18"/>
  <c r="Q8" i="18"/>
  <c r="R8" i="18"/>
  <c r="U8" i="18" s="1"/>
  <c r="S8" i="18"/>
  <c r="P9" i="18"/>
  <c r="Q9" i="18"/>
  <c r="P10" i="18"/>
  <c r="Q10" i="18"/>
  <c r="S10" i="18"/>
  <c r="U10" i="18" s="1"/>
  <c r="W10" i="18" s="1"/>
  <c r="P11" i="18"/>
  <c r="Q11" i="18"/>
  <c r="R11" i="18"/>
  <c r="U11" i="18" s="1"/>
  <c r="W11" i="18" s="1"/>
  <c r="S11" i="18"/>
  <c r="P12" i="18"/>
  <c r="Q12" i="18"/>
  <c r="R12" i="18"/>
  <c r="S12" i="18"/>
  <c r="U12" i="18" s="1"/>
  <c r="W12" i="18" s="1"/>
  <c r="P13" i="18"/>
  <c r="Q13" i="18"/>
  <c r="R13" i="18"/>
  <c r="U13" i="18" s="1"/>
  <c r="W13" i="18" s="1"/>
  <c r="S13" i="18"/>
  <c r="P14" i="18"/>
  <c r="Q14" i="18"/>
  <c r="R14" i="18"/>
  <c r="U14" i="18" s="1"/>
  <c r="W14" i="18" s="1"/>
  <c r="S14" i="18"/>
  <c r="S2" i="18"/>
  <c r="R2" i="18"/>
  <c r="Q2" i="18"/>
  <c r="P2" i="18"/>
  <c r="L3" i="18"/>
  <c r="M3" i="18"/>
  <c r="L4" i="18"/>
  <c r="M4" i="18"/>
  <c r="L5" i="18"/>
  <c r="M5" i="18"/>
  <c r="L6" i="18"/>
  <c r="M6" i="18"/>
  <c r="L7" i="18"/>
  <c r="M7" i="18"/>
  <c r="L8" i="18"/>
  <c r="M8" i="18"/>
  <c r="L9" i="18"/>
  <c r="M9" i="18"/>
  <c r="L10" i="18"/>
  <c r="M10" i="18"/>
  <c r="O10" i="18" s="1"/>
  <c r="L11" i="18"/>
  <c r="M11" i="18"/>
  <c r="L12" i="18"/>
  <c r="M12" i="18"/>
  <c r="L13" i="18"/>
  <c r="M13" i="18"/>
  <c r="L14" i="18"/>
  <c r="M14" i="18"/>
  <c r="M2" i="18"/>
  <c r="L2" i="18"/>
  <c r="K3" i="18"/>
  <c r="K4" i="18"/>
  <c r="K5" i="18"/>
  <c r="K6" i="18"/>
  <c r="K7" i="18"/>
  <c r="K8" i="18"/>
  <c r="K10" i="18"/>
  <c r="K11" i="18"/>
  <c r="K12" i="18"/>
  <c r="K13" i="18"/>
  <c r="K14" i="18"/>
  <c r="K2" i="18"/>
  <c r="J3" i="18"/>
  <c r="J4" i="18"/>
  <c r="J5" i="18"/>
  <c r="J6" i="18"/>
  <c r="J7" i="18"/>
  <c r="J8" i="18"/>
  <c r="J11" i="18"/>
  <c r="J12" i="18"/>
  <c r="J13" i="18"/>
  <c r="J14" i="18"/>
  <c r="J2" i="18"/>
  <c r="I3" i="18"/>
  <c r="I4" i="18"/>
  <c r="I5" i="18"/>
  <c r="I6" i="18"/>
  <c r="I7" i="18"/>
  <c r="I8" i="18"/>
  <c r="I9" i="18"/>
  <c r="I10" i="18"/>
  <c r="I11" i="18"/>
  <c r="I12" i="18"/>
  <c r="I13" i="18"/>
  <c r="I14" i="18"/>
  <c r="I2" i="18"/>
  <c r="H3" i="18"/>
  <c r="H4" i="18"/>
  <c r="H5" i="18"/>
  <c r="H6" i="18"/>
  <c r="H7" i="18"/>
  <c r="H8" i="18"/>
  <c r="H9" i="18"/>
  <c r="H10" i="18"/>
  <c r="H11" i="18"/>
  <c r="H12" i="18"/>
  <c r="H13" i="18"/>
  <c r="H14" i="18"/>
  <c r="H2" i="18"/>
</calcChain>
</file>

<file path=xl/sharedStrings.xml><?xml version="1.0" encoding="utf-8"?>
<sst xmlns="http://schemas.openxmlformats.org/spreadsheetml/2006/main" count="981" uniqueCount="293">
  <si>
    <t>JBT01-06072017-1</t>
  </si>
  <si>
    <t>JBT01</t>
  </si>
  <si>
    <t>JBT01-06132017-1</t>
  </si>
  <si>
    <t>JBT01-06222017-1</t>
  </si>
  <si>
    <t>JBT01-06272017-1</t>
  </si>
  <si>
    <t>JBT01-07052017-1</t>
  </si>
  <si>
    <t>JBT01-07112017-1+2</t>
  </si>
  <si>
    <t>JBT01-07182017-1+2</t>
  </si>
  <si>
    <t>JBT01-07262017-1</t>
  </si>
  <si>
    <t>JBT01-08012017-1</t>
  </si>
  <si>
    <t>JBT01-06272017-1+2+3</t>
  </si>
  <si>
    <t>JBT01-07052017-1+2+3</t>
  </si>
  <si>
    <t>manual add of carboys 1+2+3</t>
  </si>
  <si>
    <t>manual add of carboys 1 and carboys 2+3</t>
  </si>
  <si>
    <t>note</t>
  </si>
  <si>
    <t>Week</t>
  </si>
  <si>
    <t>Start</t>
  </si>
  <si>
    <t>Site</t>
  </si>
  <si>
    <t>New ID</t>
  </si>
  <si>
    <t>JBT07-06072017-1</t>
  </si>
  <si>
    <t>JBT07</t>
  </si>
  <si>
    <t>JBT07-06132017-1</t>
  </si>
  <si>
    <t>JBT07-06222017-1</t>
  </si>
  <si>
    <t>JBT07-06262017-1</t>
  </si>
  <si>
    <t>JBT07-06302017-1</t>
  </si>
  <si>
    <t>JBT07-07112017-1</t>
  </si>
  <si>
    <t>JBT07-07182017-1</t>
  </si>
  <si>
    <t>JBT07-07262017-1</t>
  </si>
  <si>
    <t>JBT07-08012017-1</t>
  </si>
  <si>
    <t xml:space="preserve"> </t>
  </si>
  <si>
    <t>JBT07-06262017-1+2+3+4</t>
  </si>
  <si>
    <t>manual add of carboys 1+2+3+4</t>
  </si>
  <si>
    <t>JBT13-06072017-1</t>
  </si>
  <si>
    <t>JBT13</t>
  </si>
  <si>
    <t>JBT13-06132017-1</t>
  </si>
  <si>
    <t>JBT13-06222017-1</t>
  </si>
  <si>
    <t>JBT13-06272017-1</t>
  </si>
  <si>
    <t>JBT13-07052017-1</t>
  </si>
  <si>
    <t>JBT13-07112017-1</t>
  </si>
  <si>
    <t>JBT13-07182017-1</t>
  </si>
  <si>
    <t>JBT13-07262017-1</t>
  </si>
  <si>
    <t>JBT13-08012017-AVG</t>
  </si>
  <si>
    <t>JBT13-06272017-1+2</t>
  </si>
  <si>
    <t>manual add of carbs 1 +2</t>
  </si>
  <si>
    <t>JBT13-07052017-1+2</t>
  </si>
  <si>
    <t>JBT16-06072017-1</t>
  </si>
  <si>
    <t>JBT16</t>
  </si>
  <si>
    <t>JBT16-06132017-1</t>
  </si>
  <si>
    <t>JBT16-06222017-1</t>
  </si>
  <si>
    <t>JBT16-06262017-1+2</t>
  </si>
  <si>
    <t>JBT16-07052017-1</t>
  </si>
  <si>
    <t>JBT16-07112017-1</t>
  </si>
  <si>
    <t>JBT16-07182017-1</t>
  </si>
  <si>
    <t>JBT16-07262017-1</t>
  </si>
  <si>
    <t>JBT16-08012017-1</t>
  </si>
  <si>
    <t>JBT16-07052017-1+2+3</t>
  </si>
  <si>
    <t>JBT04-06072017-1</t>
  </si>
  <si>
    <t>JBT04</t>
  </si>
  <si>
    <t>JBT04-06132017-1</t>
  </si>
  <si>
    <t>JBT04-06222017-1</t>
  </si>
  <si>
    <t>JBT04-06272017-1</t>
  </si>
  <si>
    <t>JBT04-07052017-1</t>
  </si>
  <si>
    <t>JBT04-07112017-1+2</t>
  </si>
  <si>
    <t>JBT04-07182017-1</t>
  </si>
  <si>
    <t>JBT04-07262017-1</t>
  </si>
  <si>
    <t>JBT04-08012017-1</t>
  </si>
  <si>
    <t>manual add of carbos 1+2+3+4</t>
  </si>
  <si>
    <t>JBT04-07052017-1+2+3</t>
  </si>
  <si>
    <t>JBT04-07262017-INT+1</t>
  </si>
  <si>
    <t>manual add of INT and carboy1</t>
  </si>
  <si>
    <t>JBT04-07282017-1+INT+1</t>
  </si>
  <si>
    <t>manual add of carboy 1 +INT + carboy1</t>
  </si>
  <si>
    <t>JBT01 TP</t>
  </si>
  <si>
    <t>JBT01 TDP</t>
  </si>
  <si>
    <t>JBT01 TN</t>
  </si>
  <si>
    <t>JBT02 TP</t>
  </si>
  <si>
    <t>JBT02 TDP</t>
  </si>
  <si>
    <t>JBT02 TN</t>
  </si>
  <si>
    <t>JBT04 TP</t>
  </si>
  <si>
    <t>JBT04 TDP</t>
  </si>
  <si>
    <t>JBT04 TN</t>
  </si>
  <si>
    <t>JBT05 TP</t>
  </si>
  <si>
    <t>JBT05 TDP</t>
  </si>
  <si>
    <t>JBT05 TN</t>
  </si>
  <si>
    <t>JBT06 TP</t>
  </si>
  <si>
    <t>JBT06 TN</t>
  </si>
  <si>
    <t>JBT07 TP</t>
  </si>
  <si>
    <t>JBT11 TP</t>
  </si>
  <si>
    <t>JBT11 TN</t>
  </si>
  <si>
    <t>JBT13 TP</t>
  </si>
  <si>
    <t>JBT14 TP</t>
  </si>
  <si>
    <t>JBT14 TN</t>
  </si>
  <si>
    <t>JBT16 TP</t>
  </si>
  <si>
    <t>JBT16 TN</t>
  </si>
  <si>
    <t>JBT18 TP</t>
  </si>
  <si>
    <t>JBT18 TN</t>
  </si>
  <si>
    <t>JBT19 TP</t>
  </si>
  <si>
    <t>JBT19 TDP</t>
  </si>
  <si>
    <t>JBT19 TN</t>
  </si>
  <si>
    <t>JBT18-06062017-1</t>
  </si>
  <si>
    <t>JBT18</t>
  </si>
  <si>
    <t>JBT18-06132017-1</t>
  </si>
  <si>
    <t>JBT18-06222017-1</t>
  </si>
  <si>
    <t>JBT18-06302017-1</t>
  </si>
  <si>
    <t>JBT18-07052017-1+2+3+4</t>
  </si>
  <si>
    <t>JBT18-07112017-1</t>
  </si>
  <si>
    <t>JBT18-07182017-1</t>
  </si>
  <si>
    <t>JBT18-07262017-1</t>
  </si>
  <si>
    <t>JBT18-08012017-1</t>
  </si>
  <si>
    <t>ends 6/25 missing load 6/25-6/27</t>
  </si>
  <si>
    <t>JBT18-06302017-1+2+3+4</t>
  </si>
  <si>
    <t>manual add of carboys 1 and carboys 2+3 and carboy 1 from 6/30 to 7/5</t>
  </si>
  <si>
    <t>JBT07-06302017-1+2+3+1</t>
  </si>
  <si>
    <t>starts 6/30, missing load from 6/25 to 6/30</t>
  </si>
  <si>
    <t>JBT19-06062017-AVG</t>
  </si>
  <si>
    <t>JBT19</t>
  </si>
  <si>
    <t>JBT19-06132017-1</t>
  </si>
  <si>
    <t>JBT19-06222017-1</t>
  </si>
  <si>
    <t>JBT19-06302017-1</t>
  </si>
  <si>
    <t>JBT19-07052017-1+2+3+4</t>
  </si>
  <si>
    <t>JBT19-07112017-1</t>
  </si>
  <si>
    <t>JBT19-07182017-1+2</t>
  </si>
  <si>
    <t>JBT19-07262017-1</t>
  </si>
  <si>
    <t>JBT19-08012017-1</t>
  </si>
  <si>
    <t>JBT19-06302017-1+2+3+4</t>
  </si>
  <si>
    <t>manual add of carboy 1, 2, and carboy 3+4. ends 6/26 instead of 6/27. missing 6/26 to 6/27 load</t>
  </si>
  <si>
    <t>starts 6/30 isntead of 6/27. missing 6/26 to 6/30 load</t>
  </si>
  <si>
    <t>JBT02-06072017-1</t>
  </si>
  <si>
    <t>JBT02</t>
  </si>
  <si>
    <t>JBT02-06132017-1</t>
  </si>
  <si>
    <t>JBT02-06222017-1</t>
  </si>
  <si>
    <t>JBT02-06262017-1</t>
  </si>
  <si>
    <t>JBT02-07112017-1</t>
  </si>
  <si>
    <t>JBT02-07182017-1</t>
  </si>
  <si>
    <t>JBT02-07262017-1</t>
  </si>
  <si>
    <t>JBT02-08012017-1</t>
  </si>
  <si>
    <t>JBT02-06262017-1+2+3+4</t>
  </si>
  <si>
    <t>sample ends on 6/24 instead of 6/27. missing 6/24-6/27 load. manual add of carbos 1+2+3+4</t>
  </si>
  <si>
    <t>JBT02-06302017-INT+1+2</t>
  </si>
  <si>
    <t>JBT02-07112017-1+2</t>
  </si>
  <si>
    <t>manual add of carboys 1+2</t>
  </si>
  <si>
    <t>JBT11-06072017-1</t>
  </si>
  <si>
    <t>JBT11</t>
  </si>
  <si>
    <t>JBT11-06132017-1</t>
  </si>
  <si>
    <t>JBT11-06222017-1</t>
  </si>
  <si>
    <t>JBT11-06272017-1</t>
  </si>
  <si>
    <t>JBT11-06302017-1</t>
  </si>
  <si>
    <t>JBT11-07112017-1</t>
  </si>
  <si>
    <t>JBT11-07182017-1+2</t>
  </si>
  <si>
    <t>JBT11-07262017-1</t>
  </si>
  <si>
    <t>JBT11-08012017-1</t>
  </si>
  <si>
    <t>manual add of carboys 1+2+3+4. missing load from 6/24 to 6/27</t>
  </si>
  <si>
    <t>manual add of carboys 1+2+3+4+1 from following week. missing load from 6/29 to 6/30</t>
  </si>
  <si>
    <t>JBT14-06072017-1</t>
  </si>
  <si>
    <t>JBT14</t>
  </si>
  <si>
    <t>JBT14-06132017-1+2</t>
  </si>
  <si>
    <t>JBT14-06222017-1</t>
  </si>
  <si>
    <t>JBT14-06272017-1</t>
  </si>
  <si>
    <t>JBT14-06302017-1</t>
  </si>
  <si>
    <t>JBT14-07112017-1</t>
  </si>
  <si>
    <t>JBT14-07182017-1+2</t>
  </si>
  <si>
    <t>JBT14-07262017-1</t>
  </si>
  <si>
    <t>JBT14-08012017-1</t>
  </si>
  <si>
    <t/>
  </si>
  <si>
    <t>JBT14-06272017-1+2+3</t>
  </si>
  <si>
    <t>manual add of carboys 1+2+3. missing load from 6/25 to 6/27.</t>
  </si>
  <si>
    <t>JBT14-06302017-1+2+1+2</t>
  </si>
  <si>
    <t>manual add of carboys 1+2 and 1+2</t>
  </si>
  <si>
    <t>JBT05-06062017-1+2</t>
  </si>
  <si>
    <t>JBT05-06132017-1+3</t>
  </si>
  <si>
    <t>JBT05-06162017-1</t>
  </si>
  <si>
    <t>JBT05-06222017-1</t>
  </si>
  <si>
    <t>JBT05-06272017-1+2</t>
  </si>
  <si>
    <t>JBT05-06302017-1</t>
  </si>
  <si>
    <t>JBT05-07112017-1+2</t>
  </si>
  <si>
    <t>JBT05-07182017-1</t>
  </si>
  <si>
    <t>JBT05-07262017-1</t>
  </si>
  <si>
    <t>JBT05-08012017-1</t>
  </si>
  <si>
    <t>JBT05</t>
  </si>
  <si>
    <t>AVG</t>
  </si>
  <si>
    <t>manual add of carboys 1+2 and 3+4. missing load from 6/24 to 6/27</t>
  </si>
  <si>
    <t>JBT05-06272017-1+2+3+4</t>
  </si>
  <si>
    <t>manual add of carboys 1+2+3 and 1</t>
  </si>
  <si>
    <t>JBT06-06072017-1</t>
  </si>
  <si>
    <t>JBT06</t>
  </si>
  <si>
    <t>JBT06-06132017-1</t>
  </si>
  <si>
    <t>JBT06-06222017-1</t>
  </si>
  <si>
    <t>JBT06-06272017-1</t>
  </si>
  <si>
    <t>JBT06-06302017-1+2+3+4</t>
  </si>
  <si>
    <t>JBT06-07112017-1+2</t>
  </si>
  <si>
    <t>JBT06-07182017-1</t>
  </si>
  <si>
    <t>JBT06-07262017-1</t>
  </si>
  <si>
    <t>JBT06-07302017-INT</t>
  </si>
  <si>
    <t>manual add of carboys 1+2+3+4. missing load from 6/23 to 6/27</t>
  </si>
  <si>
    <t>JBT06-06272017-1+2+3+4</t>
  </si>
  <si>
    <t>manual add of loads on either side of a gap. Gap runs 6/16 tp 6/20.</t>
  </si>
  <si>
    <t>manual add of carboys 1+2+3+4 and AVG and 1.</t>
  </si>
  <si>
    <t>End</t>
  </si>
  <si>
    <t>Date</t>
  </si>
  <si>
    <t>JBT07 TDP</t>
  </si>
  <si>
    <t>JBT07 TN</t>
  </si>
  <si>
    <t>JBT13 TDP</t>
  </si>
  <si>
    <t>JTB13 TN</t>
  </si>
  <si>
    <t>JBT16 TDP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</si>
  <si>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</si>
  <si>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</si>
  <si>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</si>
  <si>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</si>
  <si>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</si>
  <si>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</si>
  <si>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</si>
  <si>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</si>
  <si>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</si>
  <si>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JBT18 TDP</t>
  </si>
  <si>
    <t>JBT11 TDP</t>
  </si>
  <si>
    <t>JBT14 TDP</t>
  </si>
  <si>
    <t>JBT06 TDP</t>
  </si>
  <si>
    <t>JBT01-05092017-1</t>
  </si>
  <si>
    <t>JBT01-05162017-1</t>
  </si>
  <si>
    <t>JBT01-05232017-1</t>
  </si>
  <si>
    <t>JBT01-05302017-1</t>
  </si>
  <si>
    <t>JBT02-05092017-1</t>
  </si>
  <si>
    <t>JBT02-05162017-1</t>
  </si>
  <si>
    <t>JBT02-05232017-NS</t>
  </si>
  <si>
    <t>JBT02-05302017-1</t>
  </si>
  <si>
    <t>JBT04-05092017-1</t>
  </si>
  <si>
    <t>JBT04-05162017-1</t>
  </si>
  <si>
    <t>JBT04-05232017-1</t>
  </si>
  <si>
    <t>JBT04-05302017-1</t>
  </si>
  <si>
    <t>JBT05-05092017-1</t>
  </si>
  <si>
    <t>JBT05-05162017-1</t>
  </si>
  <si>
    <t>JBT05-05232017-1</t>
  </si>
  <si>
    <t>JBT05-05302017-1</t>
  </si>
  <si>
    <t>JBT06-05092017-1</t>
  </si>
  <si>
    <t>JBT06-05162017-1</t>
  </si>
  <si>
    <t>JBT06-05232017-1</t>
  </si>
  <si>
    <t>JBT06-05302017-1</t>
  </si>
  <si>
    <t>JBT07-05092017-1</t>
  </si>
  <si>
    <t>JBT07-05162017-1</t>
  </si>
  <si>
    <t>JBT07-05232017-1</t>
  </si>
  <si>
    <t>JBT07-05302017-1</t>
  </si>
  <si>
    <t>manual add of carboys 1 and 2+3</t>
  </si>
  <si>
    <t>JBT11-05092017-1</t>
  </si>
  <si>
    <t>JBT11-05162017-1</t>
  </si>
  <si>
    <t>JBT11-05232017-1</t>
  </si>
  <si>
    <t>JBT11-05302017-1</t>
  </si>
  <si>
    <t>JBT13-05092017-1+2</t>
  </si>
  <si>
    <t>JBT13-05162017-1</t>
  </si>
  <si>
    <t>JBT13-05232017-1</t>
  </si>
  <si>
    <t>JBT13-05302017-1</t>
  </si>
  <si>
    <t>JBT14-05092017-1+2</t>
  </si>
  <si>
    <t>JBT14-05162017-1</t>
  </si>
  <si>
    <t>JBT14-05232017-1</t>
  </si>
  <si>
    <t>JBT14-05302017-1</t>
  </si>
  <si>
    <t>JBT16-05092017-1+2</t>
  </si>
  <si>
    <t>JBT16-05162017-1</t>
  </si>
  <si>
    <t>JBT16-05232017-1</t>
  </si>
  <si>
    <t>JBT16-05302017-1</t>
  </si>
  <si>
    <t>JBT18-05092017-1</t>
  </si>
  <si>
    <t>JBT18-05162017-1</t>
  </si>
  <si>
    <t>JBT18-05232017-1</t>
  </si>
  <si>
    <t>JBT18-05302017-1</t>
  </si>
  <si>
    <t>JBT19-05092017-1</t>
  </si>
  <si>
    <t>JBT19-05162017-1</t>
  </si>
  <si>
    <t>JBT19-05232017-1</t>
  </si>
  <si>
    <t>JBT19-05302017-1</t>
  </si>
  <si>
    <t>manual add of carboy 1+2</t>
  </si>
  <si>
    <t>manual add of carboy 1+2+3+4. load missing form 5/7-5/9</t>
  </si>
  <si>
    <t>manual add of carboy 1, 2 and 3+4. load missing form 5/7-5/9</t>
  </si>
  <si>
    <t>J</t>
  </si>
  <si>
    <t>K</t>
  </si>
  <si>
    <t>L</t>
  </si>
  <si>
    <t>M</t>
  </si>
  <si>
    <t>01 PREDICT</t>
  </si>
  <si>
    <t>04 PREDICT</t>
  </si>
  <si>
    <t>02 PREDICT</t>
  </si>
  <si>
    <t>06 PREDICT</t>
  </si>
  <si>
    <t>AVG1+4</t>
  </si>
  <si>
    <t>AVGALL</t>
  </si>
  <si>
    <t>01 PREDICTPOWER</t>
  </si>
  <si>
    <t>04 PREDICTPOWER</t>
  </si>
  <si>
    <t>02 PREDICTPOWER</t>
  </si>
  <si>
    <t>06 PREDICTPOWER</t>
  </si>
  <si>
    <t>AVG1+4POWER</t>
  </si>
  <si>
    <t>AVGALLPOWER</t>
  </si>
  <si>
    <t>01PREDICT</t>
  </si>
  <si>
    <t>05PREDICT</t>
  </si>
  <si>
    <t>07PREDICT</t>
  </si>
  <si>
    <t>16PREDICT</t>
  </si>
  <si>
    <t>04PREDICT</t>
  </si>
  <si>
    <t>06PREDICT</t>
  </si>
  <si>
    <t>manual  add of carboys 1+2 and carboy int.</t>
  </si>
  <si>
    <t>JBT02-05092017-1+2+3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</si>
</sst>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rgb="FF00B050"/>
      <name val="Calibri"/>
      <family val="2"/>
      <scheme val="minor"/>
    </font>
    <font>
      <sz val="11"/>
      <color rgb="FF00B050"/>
      <name val="Calibri"/>
      <family val="2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rgb="FFD0D7E5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22" fontId="0" fillId="0" borderId="0" xfId="0" applyNumberFormat="1"/>
    <xf numFmtId="22" fontId="0" fillId="0" borderId="0" xfId="0" applyNumberFormat="1" applyFill="1"/>
    <xf numFmtId="16" fontId="0" fillId="0" borderId="0" xfId="0" applyNumberFormat="1"/>
    <xf numFmtId="14" fontId="0" fillId="0" borderId="0" xfId="0" applyNumberFormat="1"/>
    <xf numFmtId="0" fontId="1" fillId="0" borderId="0" xfId="0" applyFont="1"/>
    <xf numFmtId="0" fontId="2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4" fillId="0" borderId="0" xfId="0" applyFont="1"/>
    <xf numFmtId="0" fontId="0" fillId="0" borderId="0" xfId="0" applyFill="1"/>
    <xf numFmtId="0" fontId="4" fillId="0" borderId="0" xfId="0" applyFont="1" applyFill="1"/>
    <xf numFmtId="0" fontId="5" fillId="0" borderId="1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right" vertical="center" wrapText="1"/>
    </xf>
    <xf numFmtId="0" fontId="2" fillId="0" borderId="2" xfId="0" applyFont="1" applyFill="1" applyBorder="1" applyAlignment="1" applyProtection="1">
      <alignment horizontal="right" vertical="center" wrapText="1"/>
    </xf>
    <xf numFmtId="0" fontId="3" fillId="0" borderId="3" xfId="0" applyFont="1" applyFill="1" applyBorder="1" applyAlignment="1" applyProtection="1">
      <alignment horizontal="right" vertical="center" wrapText="1"/>
    </xf>
    <xf numFmtId="0" fontId="0" fillId="2" borderId="0" xfId="0" applyFill="1"/>
    <xf numFmtId="0" fontId="3" fillId="2" borderId="1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2" fontId="3" fillId="0" borderId="1" xfId="0" applyNumberFormat="1" applyFont="1" applyFill="1" applyBorder="1" applyAlignment="1" applyProtection="1">
      <alignment horizontal="right" vertical="center" wrapText="1"/>
    </xf>
    <xf numFmtId="2" fontId="3" fillId="2" borderId="1" xfId="0" applyNumberFormat="1" applyFont="1" applyFill="1" applyBorder="1" applyAlignment="1" applyProtection="1">
      <alignment horizontal="right" vertical="center" wrapText="1"/>
    </xf>
    <xf numFmtId="2" fontId="0" fillId="0" borderId="0" xfId="0" applyNumberFormat="1"/>
    <xf numFmtId="2" fontId="0" fillId="2" borderId="0" xfId="0" applyNumberFormat="1" applyFill="1"/>
    <xf numFmtId="2" fontId="2" fillId="0" borderId="2" xfId="0" applyNumberFormat="1" applyFont="1" applyFill="1" applyBorder="1" applyAlignment="1" applyProtection="1">
      <alignment horizontal="right" vertical="center" wrapText="1"/>
    </xf>
    <xf numFmtId="2" fontId="2" fillId="2" borderId="1" xfId="0" applyNumberFormat="1" applyFont="1" applyFill="1" applyBorder="1" applyAlignment="1" applyProtection="1">
      <alignment horizontal="right" vertical="center" wrapText="1"/>
    </xf>
    <xf numFmtId="2" fontId="1" fillId="0" borderId="0" xfId="0" applyNumberFormat="1" applyFont="1"/>
    <xf numFmtId="2" fontId="2" fillId="0" borderId="1" xfId="0" applyNumberFormat="1" applyFont="1" applyFill="1" applyBorder="1" applyAlignment="1" applyProtection="1">
      <alignment horizontal="right" vertical="center" wrapText="1"/>
    </xf>
    <xf numFmtId="2" fontId="5" fillId="0" borderId="1" xfId="0" applyNumberFormat="1" applyFont="1" applyFill="1" applyBorder="1" applyAlignment="1" applyProtection="1">
      <alignment horizontal="right" vertical="center" wrapText="1"/>
    </xf>
    <xf numFmtId="2" fontId="4" fillId="0" borderId="0" xfId="0" applyNumberFormat="1" applyFont="1" applyFill="1"/>
    <xf numFmtId="0" fontId="5" fillId="2" borderId="1" xfId="0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2" fontId="6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A1E3"/>
      <color rgb="FFFD73D2"/>
      <color rgb="FFDA2A00"/>
      <color rgb="FF80E087"/>
      <color rgb="FFEB7C4F"/>
      <color rgb="FF53D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286591102282306E-2"/>
          <c:y val="4.3722868832930049E-2"/>
          <c:w val="0.96990639112246035"/>
          <c:h val="0.91854033733664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 TP'!$E$1</c:f>
              <c:strCache>
                <c:ptCount val="1"/>
                <c:pt idx="0">
                  <c:v>JBT01 TP</c:v>
                </c:pt>
              </c:strCache>
            </c:strRef>
          </c:tx>
          <c:spPr>
            <a:solidFill>
              <a:srgbClr val="53D6DD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TP'!$E$2:$E$14</c:f>
              <c:numCache>
                <c:formatCode>General</c:formatCode>
                <c:ptCount val="13"/>
                <c:pt idx="0">
                  <c:v>0.42074400000000001</c:v>
                </c:pt>
                <c:pt idx="1">
                  <c:v>1.6719540000000001E-2</c:v>
                </c:pt>
                <c:pt idx="2">
                  <c:v>5.9943999999999997E-2</c:v>
                </c:pt>
                <c:pt idx="3">
                  <c:v>1.033129E-2</c:v>
                </c:pt>
                <c:pt idx="4">
                  <c:v>8.7090999999999991E-3</c:v>
                </c:pt>
                <c:pt idx="5">
                  <c:v>7.4950399999999997E-3</c:v>
                </c:pt>
                <c:pt idx="6">
                  <c:v>1.137994E-2</c:v>
                </c:pt>
                <c:pt idx="7">
                  <c:v>0.19848930000000001</c:v>
                </c:pt>
                <c:pt idx="8">
                  <c:v>0.28400564</c:v>
                </c:pt>
                <c:pt idx="9">
                  <c:v>0.18368509999999999</c:v>
                </c:pt>
                <c:pt idx="10">
                  <c:v>8.4387799999999999E-2</c:v>
                </c:pt>
                <c:pt idx="11">
                  <c:v>8.6426000000000003E-3</c:v>
                </c:pt>
                <c:pt idx="12">
                  <c:v>2.7655599999999998E-3</c:v>
                </c:pt>
              </c:numCache>
            </c:numRef>
          </c:val>
        </c:ser>
        <c:ser>
          <c:idx val="1"/>
          <c:order val="1"/>
          <c:tx>
            <c:strRef>
              <c:f>'graphs TP'!$F$1</c:f>
              <c:strCache>
                <c:ptCount val="1"/>
                <c:pt idx="0">
                  <c:v>JBT07 TP</c:v>
                </c:pt>
              </c:strCache>
            </c:strRef>
          </c:tx>
          <c:spPr>
            <a:solidFill>
              <a:srgbClr val="EB7C4F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TP'!$F$2:$F$14</c:f>
              <c:numCache>
                <c:formatCode>General</c:formatCode>
                <c:ptCount val="13"/>
                <c:pt idx="0">
                  <c:v>0.2028528</c:v>
                </c:pt>
                <c:pt idx="1">
                  <c:v>5.9218200000000004E-3</c:v>
                </c:pt>
                <c:pt idx="2">
                  <c:v>3.2452000000000002E-3</c:v>
                </c:pt>
                <c:pt idx="3">
                  <c:v>2.6269499999999999E-3</c:v>
                </c:pt>
                <c:pt idx="4">
                  <c:v>1.9719999999999998E-3</c:v>
                </c:pt>
                <c:pt idx="5">
                  <c:v>-999</c:v>
                </c:pt>
                <c:pt idx="6">
                  <c:v>6.0482699999999997E-3</c:v>
                </c:pt>
                <c:pt idx="7">
                  <c:v>0.29172500000000001</c:v>
                </c:pt>
                <c:pt idx="8">
                  <c:v>0.36709990999999997</c:v>
                </c:pt>
                <c:pt idx="9">
                  <c:v>1.2775730000000001E-2</c:v>
                </c:pt>
                <c:pt idx="10">
                  <c:v>3.9241860000000003E-2</c:v>
                </c:pt>
                <c:pt idx="11">
                  <c:v>1.7580749999999999E-2</c:v>
                </c:pt>
                <c:pt idx="12">
                  <c:v>2.26968E-3</c:v>
                </c:pt>
              </c:numCache>
            </c:numRef>
          </c:val>
        </c:ser>
        <c:ser>
          <c:idx val="2"/>
          <c:order val="2"/>
          <c:tx>
            <c:strRef>
              <c:f>'graphs TP'!$G$1</c:f>
              <c:strCache>
                <c:ptCount val="1"/>
                <c:pt idx="0">
                  <c:v>JBT13 TP</c:v>
                </c:pt>
              </c:strCache>
            </c:strRef>
          </c:tx>
          <c:spPr>
            <a:solidFill>
              <a:srgbClr val="80E087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TP'!$G$2:$G$14</c:f>
              <c:numCache>
                <c:formatCode>General</c:formatCode>
                <c:ptCount val="13"/>
                <c:pt idx="0">
                  <c:v>3.3059999999999999E-2</c:v>
                </c:pt>
                <c:pt idx="1">
                  <c:v>4.5565844999999996</c:v>
                </c:pt>
                <c:pt idx="2">
                  <c:v>0.38353199999999998</c:v>
                </c:pt>
                <c:pt idx="3">
                  <c:v>0.17939250000000001</c:v>
                </c:pt>
                <c:pt idx="4">
                  <c:v>0.30508350000000001</c:v>
                </c:pt>
                <c:pt idx="5">
                  <c:v>8.48415E-2</c:v>
                </c:pt>
                <c:pt idx="6">
                  <c:v>6.4296000000000006E-2</c:v>
                </c:pt>
                <c:pt idx="7">
                  <c:v>0.1173025</c:v>
                </c:pt>
                <c:pt idx="8">
                  <c:v>5.822401E-2</c:v>
                </c:pt>
                <c:pt idx="9">
                  <c:v>2.7615000000000001E-2</c:v>
                </c:pt>
                <c:pt idx="10">
                  <c:v>1.398051E-2</c:v>
                </c:pt>
                <c:pt idx="11">
                  <c:v>1.09855E-2</c:v>
                </c:pt>
                <c:pt idx="12">
                  <c:v>6.8624999999999997E-3</c:v>
                </c:pt>
              </c:numCache>
            </c:numRef>
          </c:val>
        </c:ser>
        <c:ser>
          <c:idx val="3"/>
          <c:order val="3"/>
          <c:tx>
            <c:strRef>
              <c:f>'graphs TP'!$H$1</c:f>
              <c:strCache>
                <c:ptCount val="1"/>
                <c:pt idx="0">
                  <c:v>JBT16 TP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TP'!$H$2:$H$14</c:f>
              <c:numCache>
                <c:formatCode>General</c:formatCode>
                <c:ptCount val="13"/>
                <c:pt idx="0">
                  <c:v>4.1150109999999997E-2</c:v>
                </c:pt>
                <c:pt idx="1">
                  <c:v>1.538808E-2</c:v>
                </c:pt>
                <c:pt idx="2">
                  <c:v>1.392006E-2</c:v>
                </c:pt>
                <c:pt idx="3">
                  <c:v>1.222059E-2</c:v>
                </c:pt>
                <c:pt idx="4">
                  <c:v>1.0473959999999999E-2</c:v>
                </c:pt>
                <c:pt idx="5">
                  <c:v>8.2026000000000009E-3</c:v>
                </c:pt>
                <c:pt idx="6">
                  <c:v>1.445697E-2</c:v>
                </c:pt>
                <c:pt idx="7">
                  <c:v>5.9558840000000002E-2</c:v>
                </c:pt>
                <c:pt idx="8">
                  <c:v>4.1505719999999996E-2</c:v>
                </c:pt>
                <c:pt idx="9">
                  <c:v>1.028608E-2</c:v>
                </c:pt>
                <c:pt idx="10">
                  <c:v>1.3409519999999999E-2</c:v>
                </c:pt>
                <c:pt idx="11">
                  <c:v>6.9071200000000001E-3</c:v>
                </c:pt>
                <c:pt idx="12">
                  <c:v>2.5982499999999999E-3</c:v>
                </c:pt>
              </c:numCache>
            </c:numRef>
          </c:val>
        </c:ser>
        <c:ser>
          <c:idx val="4"/>
          <c:order val="4"/>
          <c:tx>
            <c:strRef>
              <c:f>'graphs TP'!$I$1</c:f>
              <c:strCache>
                <c:ptCount val="1"/>
                <c:pt idx="0">
                  <c:v>JBT04 TP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TP'!$I$2:$I$14</c:f>
              <c:numCache>
                <c:formatCode>General</c:formatCode>
                <c:ptCount val="13"/>
                <c:pt idx="0">
                  <c:v>0.13483499999999998</c:v>
                </c:pt>
                <c:pt idx="1">
                  <c:v>7.2377600000000002E-3</c:v>
                </c:pt>
                <c:pt idx="2">
                  <c:v>9.7555000000000003E-3</c:v>
                </c:pt>
                <c:pt idx="3">
                  <c:v>7.5497400000000001E-3</c:v>
                </c:pt>
                <c:pt idx="4">
                  <c:v>9.3708000000000003E-3</c:v>
                </c:pt>
                <c:pt idx="5">
                  <c:v>2.4324300000000002E-3</c:v>
                </c:pt>
                <c:pt idx="6">
                  <c:v>4.6008000000000004E-3</c:v>
                </c:pt>
                <c:pt idx="7">
                  <c:v>4.8239680000000007E-2</c:v>
                </c:pt>
                <c:pt idx="8">
                  <c:v>5.2737400000000004E-2</c:v>
                </c:pt>
                <c:pt idx="9">
                  <c:v>3.4636399999999998E-2</c:v>
                </c:pt>
                <c:pt idx="10">
                  <c:v>1.3545E-2</c:v>
                </c:pt>
                <c:pt idx="11">
                  <c:v>1.9655999999999996E-3</c:v>
                </c:pt>
                <c:pt idx="12">
                  <c:v>5.5814999999999999E-4</c:v>
                </c:pt>
              </c:numCache>
            </c:numRef>
          </c:val>
        </c:ser>
        <c:ser>
          <c:idx val="5"/>
          <c:order val="5"/>
          <c:tx>
            <c:strRef>
              <c:f>'graphs TP'!$J$1</c:f>
              <c:strCache>
                <c:ptCount val="1"/>
                <c:pt idx="0">
                  <c:v>JBT18 TP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TP'!$J$2:$J$14</c:f>
              <c:numCache>
                <c:formatCode>General</c:formatCode>
                <c:ptCount val="13"/>
                <c:pt idx="0">
                  <c:v>5.7469649999999997E-2</c:v>
                </c:pt>
                <c:pt idx="1">
                  <c:v>1.5925680000000001E-2</c:v>
                </c:pt>
                <c:pt idx="2">
                  <c:v>2.5496099999999999E-3</c:v>
                </c:pt>
                <c:pt idx="3">
                  <c:v>2.75319E-3</c:v>
                </c:pt>
                <c:pt idx="4">
                  <c:v>8.0444999999999996E-4</c:v>
                </c:pt>
                <c:pt idx="5">
                  <c:v>3.392E-3</c:v>
                </c:pt>
                <c:pt idx="6">
                  <c:v>4.2719999999999998E-5</c:v>
                </c:pt>
                <c:pt idx="7">
                  <c:v>1.64271E-2</c:v>
                </c:pt>
                <c:pt idx="8">
                  <c:v>3.5521200000000003E-2</c:v>
                </c:pt>
                <c:pt idx="9">
                  <c:v>1.0611000000000001E-2</c:v>
                </c:pt>
                <c:pt idx="10">
                  <c:v>3.2134799999999998E-2</c:v>
                </c:pt>
                <c:pt idx="11">
                  <c:v>5.2268999999999996E-3</c:v>
                </c:pt>
                <c:pt idx="12">
                  <c:v>1.37261E-3</c:v>
                </c:pt>
              </c:numCache>
            </c:numRef>
          </c:val>
        </c:ser>
        <c:ser>
          <c:idx val="6"/>
          <c:order val="6"/>
          <c:tx>
            <c:strRef>
              <c:f>'graphs TP'!$K$1</c:f>
              <c:strCache>
                <c:ptCount val="1"/>
                <c:pt idx="0">
                  <c:v>JBT19 TP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TP'!$K$2:$K$14</c:f>
              <c:numCache>
                <c:formatCode>General</c:formatCode>
                <c:ptCount val="13"/>
                <c:pt idx="0">
                  <c:v>1.7404559999999999E-2</c:v>
                </c:pt>
                <c:pt idx="1">
                  <c:v>3.4144000000000002E-3</c:v>
                </c:pt>
                <c:pt idx="2">
                  <c:v>2.8009799999999998E-3</c:v>
                </c:pt>
                <c:pt idx="3">
                  <c:v>6.5618000000000002E-4</c:v>
                </c:pt>
                <c:pt idx="4">
                  <c:v>3.5500499999999998E-4</c:v>
                </c:pt>
                <c:pt idx="5">
                  <c:v>8.5154999999999996E-4</c:v>
                </c:pt>
                <c:pt idx="6">
                  <c:v>4.6809999999999999E-4</c:v>
                </c:pt>
                <c:pt idx="7">
                  <c:v>6.1256799999999997E-3</c:v>
                </c:pt>
                <c:pt idx="8">
                  <c:v>1.222956E-2</c:v>
                </c:pt>
                <c:pt idx="9">
                  <c:v>4.83804E-3</c:v>
                </c:pt>
                <c:pt idx="10">
                  <c:v>2.330627E-2</c:v>
                </c:pt>
                <c:pt idx="11">
                  <c:v>4.23092E-3</c:v>
                </c:pt>
                <c:pt idx="12">
                  <c:v>2.1451199999999999E-3</c:v>
                </c:pt>
              </c:numCache>
            </c:numRef>
          </c:val>
        </c:ser>
        <c:ser>
          <c:idx val="7"/>
          <c:order val="7"/>
          <c:tx>
            <c:strRef>
              <c:f>'graphs TP'!$L$1</c:f>
              <c:strCache>
                <c:ptCount val="1"/>
                <c:pt idx="0">
                  <c:v>JBT02 TP</c:v>
                </c:pt>
              </c:strCache>
            </c:strRef>
          </c:tx>
          <c:spPr>
            <a:solidFill>
              <a:srgbClr val="DA2A00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TP'!$L$2:$L$14</c:f>
              <c:numCache>
                <c:formatCode>General</c:formatCode>
                <c:ptCount val="13"/>
                <c:pt idx="0">
                  <c:v>0.12741949999999999</c:v>
                </c:pt>
                <c:pt idx="1">
                  <c:v>3.8368E-3</c:v>
                </c:pt>
                <c:pt idx="2">
                  <c:v>-999</c:v>
                </c:pt>
                <c:pt idx="3">
                  <c:v>2.5355500000000001E-3</c:v>
                </c:pt>
                <c:pt idx="4">
                  <c:v>2.1603299999999998E-3</c:v>
                </c:pt>
                <c:pt idx="5">
                  <c:v>8.832E-4</c:v>
                </c:pt>
                <c:pt idx="6">
                  <c:v>2.9997000000000001E-3</c:v>
                </c:pt>
                <c:pt idx="7">
                  <c:v>3.1116400000000002E-2</c:v>
                </c:pt>
                <c:pt idx="8">
                  <c:v>3.1665899999999997E-2</c:v>
                </c:pt>
                <c:pt idx="9">
                  <c:v>3.8600099999999998E-2</c:v>
                </c:pt>
                <c:pt idx="10">
                  <c:v>9.4435000000000005E-3</c:v>
                </c:pt>
                <c:pt idx="11">
                  <c:v>7.4562000000000001E-4</c:v>
                </c:pt>
                <c:pt idx="12">
                  <c:v>8.3070000000000003E-5</c:v>
                </c:pt>
              </c:numCache>
            </c:numRef>
          </c:val>
        </c:ser>
        <c:ser>
          <c:idx val="8"/>
          <c:order val="8"/>
          <c:tx>
            <c:strRef>
              <c:f>'graphs TP'!$M$1</c:f>
              <c:strCache>
                <c:ptCount val="1"/>
                <c:pt idx="0">
                  <c:v>JBT11 TP</c:v>
                </c:pt>
              </c:strCache>
            </c:strRef>
          </c:tx>
          <c:spPr>
            <a:solidFill>
              <a:srgbClr val="C7A1E3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TP'!$M$2:$M$14</c:f>
              <c:numCache>
                <c:formatCode>General</c:formatCode>
                <c:ptCount val="13"/>
                <c:pt idx="0">
                  <c:v>9.9550260000000002E-2</c:v>
                </c:pt>
                <c:pt idx="1">
                  <c:v>2.5350000000000001E-2</c:v>
                </c:pt>
                <c:pt idx="2">
                  <c:v>3.2525999999999999E-2</c:v>
                </c:pt>
                <c:pt idx="3">
                  <c:v>1.42085E-3</c:v>
                </c:pt>
                <c:pt idx="4">
                  <c:v>1.1866800000000001E-3</c:v>
                </c:pt>
                <c:pt idx="5">
                  <c:v>2.4899700000000002E-3</c:v>
                </c:pt>
                <c:pt idx="6">
                  <c:v>1.6511999999999999E-4</c:v>
                </c:pt>
                <c:pt idx="7">
                  <c:v>1.5307359999999999E-2</c:v>
                </c:pt>
                <c:pt idx="8">
                  <c:v>3.8052809999999999E-2</c:v>
                </c:pt>
                <c:pt idx="9">
                  <c:v>2.129137E-2</c:v>
                </c:pt>
                <c:pt idx="10">
                  <c:v>0.11254544</c:v>
                </c:pt>
                <c:pt idx="11">
                  <c:v>1.21732E-2</c:v>
                </c:pt>
                <c:pt idx="12">
                  <c:v>5.40765E-3</c:v>
                </c:pt>
              </c:numCache>
            </c:numRef>
          </c:val>
        </c:ser>
        <c:ser>
          <c:idx val="9"/>
          <c:order val="9"/>
          <c:tx>
            <c:strRef>
              <c:f>'graphs TP'!$N$1</c:f>
              <c:strCache>
                <c:ptCount val="1"/>
                <c:pt idx="0">
                  <c:v>JBT14 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TP'!$N$2:$N$14</c:f>
              <c:numCache>
                <c:formatCode>General</c:formatCode>
                <c:ptCount val="13"/>
                <c:pt idx="0">
                  <c:v>0.48554639999999999</c:v>
                </c:pt>
                <c:pt idx="1">
                  <c:v>4.428636</c:v>
                </c:pt>
                <c:pt idx="2">
                  <c:v>0.35486699999999999</c:v>
                </c:pt>
                <c:pt idx="3">
                  <c:v>3.5815600000000003E-2</c:v>
                </c:pt>
                <c:pt idx="4">
                  <c:v>0.1114764</c:v>
                </c:pt>
                <c:pt idx="5">
                  <c:v>6.0455040000000002E-2</c:v>
                </c:pt>
                <c:pt idx="6">
                  <c:v>0.14284620000000001</c:v>
                </c:pt>
                <c:pt idx="7">
                  <c:v>1.0734219999999999</c:v>
                </c:pt>
                <c:pt idx="8">
                  <c:v>0.86716695999999993</c:v>
                </c:pt>
                <c:pt idx="9">
                  <c:v>6.6352599999999998E-2</c:v>
                </c:pt>
                <c:pt idx="10">
                  <c:v>0.14860380000000001</c:v>
                </c:pt>
                <c:pt idx="11">
                  <c:v>5.1790830000000003E-2</c:v>
                </c:pt>
                <c:pt idx="12">
                  <c:v>1.5382399999999999E-2</c:v>
                </c:pt>
              </c:numCache>
            </c:numRef>
          </c:val>
        </c:ser>
        <c:ser>
          <c:idx val="10"/>
          <c:order val="10"/>
          <c:tx>
            <c:strRef>
              <c:f>'graphs TP'!$O$1</c:f>
              <c:strCache>
                <c:ptCount val="1"/>
                <c:pt idx="0">
                  <c:v>JBT05 TP</c:v>
                </c:pt>
              </c:strCache>
            </c:strRef>
          </c:tx>
          <c:spPr>
            <a:solidFill>
              <a:srgbClr val="FD73D2"/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TP'!$O$2:$O$14</c:f>
              <c:numCache>
                <c:formatCode>General</c:formatCode>
                <c:ptCount val="13"/>
                <c:pt idx="0">
                  <c:v>0.57774772989225498</c:v>
                </c:pt>
                <c:pt idx="1">
                  <c:v>5.2156298425123197E-2</c:v>
                </c:pt>
                <c:pt idx="2">
                  <c:v>4.3824153190073899E-2</c:v>
                </c:pt>
                <c:pt idx="3">
                  <c:v>2.7498298475881301E-2</c:v>
                </c:pt>
                <c:pt idx="4">
                  <c:v>3.8931180042748599E-2</c:v>
                </c:pt>
                <c:pt idx="5">
                  <c:v>8.3772679633447894E-2</c:v>
                </c:pt>
                <c:pt idx="6">
                  <c:v>8.7073228371478364E-2</c:v>
                </c:pt>
                <c:pt idx="7">
                  <c:v>0.91223481522399008</c:v>
                </c:pt>
                <c:pt idx="8">
                  <c:v>0.94245960839519682</c:v>
                </c:pt>
                <c:pt idx="9">
                  <c:v>1.3423441159084699</c:v>
                </c:pt>
                <c:pt idx="10">
                  <c:v>0.30569108482435697</c:v>
                </c:pt>
                <c:pt idx="11">
                  <c:v>7.7923547717549793E-2</c:v>
                </c:pt>
                <c:pt idx="12">
                  <c:v>3.4918148019976801E-2</c:v>
                </c:pt>
              </c:numCache>
            </c:numRef>
          </c:val>
        </c:ser>
        <c:ser>
          <c:idx val="11"/>
          <c:order val="11"/>
          <c:tx>
            <c:strRef>
              <c:f>'graphs TP'!$P$1</c:f>
              <c:strCache>
                <c:ptCount val="1"/>
                <c:pt idx="0">
                  <c:v>JBT06 TP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TP'!$P$2:$P$14</c:f>
              <c:numCache>
                <c:formatCode>General</c:formatCode>
                <c:ptCount val="13"/>
                <c:pt idx="0">
                  <c:v>1.3890977653768939</c:v>
                </c:pt>
                <c:pt idx="1">
                  <c:v>0.28718506908206998</c:v>
                </c:pt>
                <c:pt idx="2">
                  <c:v>0.25892894517480602</c:v>
                </c:pt>
                <c:pt idx="3">
                  <c:v>5.6227706823705002E-2</c:v>
                </c:pt>
                <c:pt idx="4">
                  <c:v>9.1105827041951595E-2</c:v>
                </c:pt>
                <c:pt idx="5">
                  <c:v>3.7960169139565299E-2</c:v>
                </c:pt>
                <c:pt idx="6">
                  <c:v>1.7851295568008199E-2</c:v>
                </c:pt>
                <c:pt idx="7">
                  <c:v>0.86344645633810502</c:v>
                </c:pt>
                <c:pt idx="8">
                  <c:v>2.1830845775462637</c:v>
                </c:pt>
                <c:pt idx="9">
                  <c:v>1.38211216918646</c:v>
                </c:pt>
                <c:pt idx="10">
                  <c:v>0.76372085245273502</c:v>
                </c:pt>
                <c:pt idx="11">
                  <c:v>0.10880543019061401</c:v>
                </c:pt>
                <c:pt idx="12">
                  <c:v>2.5689381106756701E-2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087880"/>
        <c:axId val="515088272"/>
      </c:barChart>
      <c:catAx>
        <c:axId val="51508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88272"/>
        <c:crossesAt val="0"/>
        <c:auto val="1"/>
        <c:lblAlgn val="ctr"/>
        <c:lblOffset val="100"/>
        <c:noMultiLvlLbl val="0"/>
      </c:catAx>
      <c:valAx>
        <c:axId val="515088272"/>
        <c:scaling>
          <c:orientation val="minMax"/>
          <c:max val="1.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87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47635836499623"/>
          <c:y val="0.97196141536201042"/>
          <c:w val="0.48187280940681559"/>
          <c:h val="2.80385846379896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graphs!$AG$1</c:f>
              <c:strCache>
                <c:ptCount val="1"/>
                <c:pt idx="0">
                  <c:v>JBT01 TN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graphs!$AG$2:$AG$15</c:f>
              <c:numCache>
                <c:formatCode>General</c:formatCode>
                <c:ptCount val="14"/>
                <c:pt idx="0">
                  <c:v>9.7783359999999995</c:v>
                </c:pt>
                <c:pt idx="1">
                  <c:v>3.1059519999999998</c:v>
                </c:pt>
                <c:pt idx="2">
                  <c:v>2.4874399999999999</c:v>
                </c:pt>
                <c:pt idx="3">
                  <c:v>2.746089</c:v>
                </c:pt>
                <c:pt idx="4">
                  <c:v>1.971592</c:v>
                </c:pt>
                <c:pt idx="5">
                  <c:v>1.658944</c:v>
                </c:pt>
                <c:pt idx="6">
                  <c:v>2.578392</c:v>
                </c:pt>
                <c:pt idx="7">
                  <c:v>32.911270999999999</c:v>
                </c:pt>
                <c:pt idx="8">
                  <c:v>12.171218</c:v>
                </c:pt>
                <c:pt idx="9">
                  <c:v>5.461131</c:v>
                </c:pt>
                <c:pt idx="10">
                  <c:v>4.5724410000000004</c:v>
                </c:pt>
                <c:pt idx="11">
                  <c:v>1.2034</c:v>
                </c:pt>
                <c:pt idx="12">
                  <c:v>0.42877799999999999</c:v>
                </c:pt>
              </c:numCache>
            </c:numRef>
          </c:val>
        </c:ser>
        <c:ser>
          <c:idx val="1"/>
          <c:order val="1"/>
          <c:tx>
            <c:strRef>
              <c:f>graphs!$AH$1</c:f>
              <c:strCache>
                <c:ptCount val="1"/>
                <c:pt idx="0">
                  <c:v>JBT07 TN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graphs!$AH$2:$AH$15</c:f>
              <c:numCache>
                <c:formatCode>General</c:formatCode>
                <c:ptCount val="14"/>
                <c:pt idx="0">
                  <c:v>6.838152</c:v>
                </c:pt>
                <c:pt idx="1">
                  <c:v>1.5661259999999999</c:v>
                </c:pt>
                <c:pt idx="2">
                  <c:v>0.67564000000000002</c:v>
                </c:pt>
                <c:pt idx="3">
                  <c:v>0.658605</c:v>
                </c:pt>
                <c:pt idx="4">
                  <c:v>0.64612000000000003</c:v>
                </c:pt>
                <c:pt idx="5">
                  <c:v>0.72011000000000003</c:v>
                </c:pt>
                <c:pt idx="6">
                  <c:v>1.2558240000000001</c:v>
                </c:pt>
                <c:pt idx="7">
                  <c:v>31.800639999999998</c:v>
                </c:pt>
                <c:pt idx="8">
                  <c:v>18.139912000000002</c:v>
                </c:pt>
                <c:pt idx="9">
                  <c:v>2.9846050000000002</c:v>
                </c:pt>
                <c:pt idx="10">
                  <c:v>8.6287179999999992</c:v>
                </c:pt>
                <c:pt idx="11">
                  <c:v>1.9477340000000001</c:v>
                </c:pt>
                <c:pt idx="12">
                  <c:v>0.53731200000000001</c:v>
                </c:pt>
              </c:numCache>
            </c:numRef>
          </c:val>
        </c:ser>
        <c:ser>
          <c:idx val="2"/>
          <c:order val="2"/>
          <c:tx>
            <c:strRef>
              <c:f>graphs!$AI$1</c:f>
              <c:strCache>
                <c:ptCount val="1"/>
                <c:pt idx="0">
                  <c:v>JTB13 TN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graphs!$AI$2:$AI$15</c:f>
              <c:numCache>
                <c:formatCode>General</c:formatCode>
                <c:ptCount val="14"/>
                <c:pt idx="0">
                  <c:v>1.68055</c:v>
                </c:pt>
                <c:pt idx="1">
                  <c:v>28.041810999999999</c:v>
                </c:pt>
                <c:pt idx="2">
                  <c:v>1.77332</c:v>
                </c:pt>
                <c:pt idx="3">
                  <c:v>0.849024</c:v>
                </c:pt>
                <c:pt idx="4">
                  <c:v>1.6237079999999999</c:v>
                </c:pt>
                <c:pt idx="5">
                  <c:v>0.829677</c:v>
                </c:pt>
                <c:pt idx="6">
                  <c:v>0.63027</c:v>
                </c:pt>
                <c:pt idx="7">
                  <c:v>4.5427350000000004</c:v>
                </c:pt>
                <c:pt idx="8">
                  <c:v>6.1941959999999998</c:v>
                </c:pt>
                <c:pt idx="9">
                  <c:v>0.95863500000000001</c:v>
                </c:pt>
                <c:pt idx="10">
                  <c:v>2.4894989999999999</c:v>
                </c:pt>
                <c:pt idx="11">
                  <c:v>0.88229999999999997</c:v>
                </c:pt>
                <c:pt idx="12">
                  <c:v>0.37331999999999999</c:v>
                </c:pt>
              </c:numCache>
            </c:numRef>
          </c:val>
        </c:ser>
        <c:ser>
          <c:idx val="3"/>
          <c:order val="3"/>
          <c:tx>
            <c:strRef>
              <c:f>graphs!$AJ$1</c:f>
              <c:strCache>
                <c:ptCount val="1"/>
                <c:pt idx="0">
                  <c:v>JBT16 TN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graphs!$AJ$2:$AJ$15</c:f>
              <c:numCache>
                <c:formatCode>General</c:formatCode>
                <c:ptCount val="14"/>
                <c:pt idx="0">
                  <c:v>3.6680130000000002</c:v>
                </c:pt>
                <c:pt idx="1">
                  <c:v>2.2923480000000001</c:v>
                </c:pt>
                <c:pt idx="2">
                  <c:v>1.572648</c:v>
                </c:pt>
                <c:pt idx="3">
                  <c:v>1.199174</c:v>
                </c:pt>
                <c:pt idx="4">
                  <c:v>1.488192</c:v>
                </c:pt>
                <c:pt idx="5">
                  <c:v>0.95975999999999995</c:v>
                </c:pt>
                <c:pt idx="6">
                  <c:v>0.977823</c:v>
                </c:pt>
                <c:pt idx="7">
                  <c:v>14.682722999999999</c:v>
                </c:pt>
                <c:pt idx="8">
                  <c:v>15.037297000000001</c:v>
                </c:pt>
                <c:pt idx="9">
                  <c:v>3.0575999999999999</c:v>
                </c:pt>
                <c:pt idx="10">
                  <c:v>3.1819199999999999</c:v>
                </c:pt>
                <c:pt idx="11">
                  <c:v>1.1850320000000001</c:v>
                </c:pt>
                <c:pt idx="12">
                  <c:v>0.4047</c:v>
                </c:pt>
              </c:numCache>
            </c:numRef>
          </c:val>
        </c:ser>
        <c:ser>
          <c:idx val="4"/>
          <c:order val="4"/>
          <c:tx>
            <c:strRef>
              <c:f>graphs!$AK$1</c:f>
              <c:strCache>
                <c:ptCount val="1"/>
                <c:pt idx="0">
                  <c:v>JBT04 TN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graphs!$AK$2:$AK$15</c:f>
              <c:numCache>
                <c:formatCode>General</c:formatCode>
                <c:ptCount val="14"/>
                <c:pt idx="0">
                  <c:v>1.5654049999999999</c:v>
                </c:pt>
                <c:pt idx="1">
                  <c:v>0.39976</c:v>
                </c:pt>
                <c:pt idx="2">
                  <c:v>0.38932499999999998</c:v>
                </c:pt>
                <c:pt idx="3">
                  <c:v>0.36576900000000001</c:v>
                </c:pt>
                <c:pt idx="4">
                  <c:v>0.46443000000000001</c:v>
                </c:pt>
                <c:pt idx="5">
                  <c:v>0.29427300000000001</c:v>
                </c:pt>
                <c:pt idx="6">
                  <c:v>0.22961400000000001</c:v>
                </c:pt>
                <c:pt idx="7">
                  <c:v>8.1302690000000002</c:v>
                </c:pt>
                <c:pt idx="8">
                  <c:v>2.689883</c:v>
                </c:pt>
                <c:pt idx="9">
                  <c:v>1.0906499999999999</c:v>
                </c:pt>
                <c:pt idx="10">
                  <c:v>0.62242500000000001</c:v>
                </c:pt>
                <c:pt idx="11">
                  <c:v>0.17004</c:v>
                </c:pt>
                <c:pt idx="12">
                  <c:v>6.9723000000000007E-2</c:v>
                </c:pt>
              </c:numCache>
            </c:numRef>
          </c:val>
        </c:ser>
        <c:ser>
          <c:idx val="5"/>
          <c:order val="5"/>
          <c:tx>
            <c:strRef>
              <c:f>graphs!$AL$1</c:f>
              <c:strCache>
                <c:ptCount val="1"/>
                <c:pt idx="0">
                  <c:v>JBT18 TN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graphs!$AL$2:$AL$15</c:f>
              <c:numCache>
                <c:formatCode>General</c:formatCode>
                <c:ptCount val="14"/>
                <c:pt idx="0">
                  <c:v>0.42837800000000004</c:v>
                </c:pt>
                <c:pt idx="1">
                  <c:v>0.13994100000000001</c:v>
                </c:pt>
                <c:pt idx="2">
                  <c:v>4.0014000000000001E-2</c:v>
                </c:pt>
                <c:pt idx="3">
                  <c:v>2.9354999999999999E-2</c:v>
                </c:pt>
                <c:pt idx="4">
                  <c:v>1.3667E-2</c:v>
                </c:pt>
                <c:pt idx="5">
                  <c:v>2.6499999999999999E-2</c:v>
                </c:pt>
                <c:pt idx="6">
                  <c:v>7.9799999999999999E-4</c:v>
                </c:pt>
                <c:pt idx="7">
                  <c:v>0.13511399999999998</c:v>
                </c:pt>
                <c:pt idx="8">
                  <c:v>0.24343200000000001</c:v>
                </c:pt>
                <c:pt idx="9">
                  <c:v>8.3316000000000001E-2</c:v>
                </c:pt>
                <c:pt idx="10">
                  <c:v>0.20194000000000001</c:v>
                </c:pt>
                <c:pt idx="11">
                  <c:v>8.6459999999999995E-2</c:v>
                </c:pt>
                <c:pt idx="12">
                  <c:v>2.6311000000000001E-2</c:v>
                </c:pt>
              </c:numCache>
            </c:numRef>
          </c:val>
        </c:ser>
        <c:ser>
          <c:idx val="6"/>
          <c:order val="6"/>
          <c:tx>
            <c:strRef>
              <c:f>graphs!$AM$1</c:f>
              <c:strCache>
                <c:ptCount val="1"/>
                <c:pt idx="0">
                  <c:v>JBT19 TN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graphs!$AM$2:$AM$15</c:f>
              <c:numCache>
                <c:formatCode>General</c:formatCode>
                <c:ptCount val="14"/>
                <c:pt idx="0">
                  <c:v>0.30637599999999998</c:v>
                </c:pt>
                <c:pt idx="1">
                  <c:v>8.7300000000000003E-2</c:v>
                </c:pt>
                <c:pt idx="2">
                  <c:v>5.1299999999999998E-2</c:v>
                </c:pt>
                <c:pt idx="3">
                  <c:v>1.4749E-2</c:v>
                </c:pt>
                <c:pt idx="4">
                  <c:v>4.8300000000000001E-3</c:v>
                </c:pt>
                <c:pt idx="5">
                  <c:v>9.5549999999999993E-3</c:v>
                </c:pt>
                <c:pt idx="6">
                  <c:v>3.8440000000000002E-3</c:v>
                </c:pt>
                <c:pt idx="7">
                  <c:v>9.2906000000000002E-2</c:v>
                </c:pt>
                <c:pt idx="8">
                  <c:v>0.209734</c:v>
                </c:pt>
                <c:pt idx="9">
                  <c:v>6.0876E-2</c:v>
                </c:pt>
                <c:pt idx="10">
                  <c:v>0.30859500000000001</c:v>
                </c:pt>
                <c:pt idx="11">
                  <c:v>0.10541200000000001</c:v>
                </c:pt>
                <c:pt idx="12">
                  <c:v>3.7932E-2</c:v>
                </c:pt>
              </c:numCache>
            </c:numRef>
          </c:val>
        </c:ser>
        <c:ser>
          <c:idx val="7"/>
          <c:order val="7"/>
          <c:tx>
            <c:strRef>
              <c:f>graphs!$AN$1</c:f>
              <c:strCache>
                <c:ptCount val="1"/>
                <c:pt idx="0">
                  <c:v>JBT02 TN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graphs!$AN$2:$AN$15</c:f>
              <c:numCache>
                <c:formatCode>General</c:formatCode>
                <c:ptCount val="14"/>
                <c:pt idx="0">
                  <c:v>1.365796</c:v>
                </c:pt>
                <c:pt idx="1">
                  <c:v>0.29075200000000001</c:v>
                </c:pt>
                <c:pt idx="2">
                  <c:v>-999</c:v>
                </c:pt>
                <c:pt idx="3">
                  <c:v>0.28520899999999999</c:v>
                </c:pt>
                <c:pt idx="4">
                  <c:v>0.37813799999999997</c:v>
                </c:pt>
                <c:pt idx="5">
                  <c:v>0.21509600000000001</c:v>
                </c:pt>
                <c:pt idx="6">
                  <c:v>0.42437999999999998</c:v>
                </c:pt>
                <c:pt idx="7">
                  <c:v>4.0980189999999999</c:v>
                </c:pt>
                <c:pt idx="8">
                  <c:v>1.2036480000000001</c:v>
                </c:pt>
                <c:pt idx="9">
                  <c:v>0.85726600000000008</c:v>
                </c:pt>
                <c:pt idx="10">
                  <c:v>0.36713499999999999</c:v>
                </c:pt>
                <c:pt idx="11">
                  <c:v>8.1906000000000007E-2</c:v>
                </c:pt>
                <c:pt idx="12">
                  <c:v>1.0933E-2</c:v>
                </c:pt>
              </c:numCache>
            </c:numRef>
          </c:val>
        </c:ser>
        <c:ser>
          <c:idx val="8"/>
          <c:order val="8"/>
          <c:tx>
            <c:strRef>
              <c:f>graphs!$AO$1</c:f>
              <c:strCache>
                <c:ptCount val="1"/>
                <c:pt idx="0">
                  <c:v>JBT11 TN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graphs!$AO$2:$AO$15</c:f>
              <c:numCache>
                <c:formatCode>General</c:formatCode>
                <c:ptCount val="14"/>
                <c:pt idx="0">
                  <c:v>4.8993389999999994</c:v>
                </c:pt>
                <c:pt idx="1">
                  <c:v>1.0075000000000001</c:v>
                </c:pt>
                <c:pt idx="2">
                  <c:v>0.17236000000000001</c:v>
                </c:pt>
                <c:pt idx="3">
                  <c:v>6.3585000000000003E-2</c:v>
                </c:pt>
                <c:pt idx="4">
                  <c:v>5.8057999999999998E-2</c:v>
                </c:pt>
                <c:pt idx="5">
                  <c:v>6.4629000000000006E-2</c:v>
                </c:pt>
                <c:pt idx="6">
                  <c:v>1.848E-3</c:v>
                </c:pt>
                <c:pt idx="7">
                  <c:v>0.30132799999999998</c:v>
                </c:pt>
                <c:pt idx="8">
                  <c:v>2.0001180000000001</c:v>
                </c:pt>
                <c:pt idx="9">
                  <c:v>0.98501000000000005</c:v>
                </c:pt>
                <c:pt idx="10">
                  <c:v>2.132072</c:v>
                </c:pt>
                <c:pt idx="11">
                  <c:v>0.44947199999999998</c:v>
                </c:pt>
                <c:pt idx="12">
                  <c:v>0.11254500000000001</c:v>
                </c:pt>
              </c:numCache>
            </c:numRef>
          </c:val>
        </c:ser>
        <c:ser>
          <c:idx val="9"/>
          <c:order val="9"/>
          <c:tx>
            <c:strRef>
              <c:f>graphs!$AP$1</c:f>
              <c:strCache>
                <c:ptCount val="1"/>
                <c:pt idx="0">
                  <c:v>JBT14 TN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graphs!$AP$2:$AP$15</c:f>
              <c:numCache>
                <c:formatCode>General</c:formatCode>
                <c:ptCount val="14"/>
                <c:pt idx="0">
                  <c:v>19.531583999999999</c:v>
                </c:pt>
                <c:pt idx="1">
                  <c:v>52.316136</c:v>
                </c:pt>
                <c:pt idx="2">
                  <c:v>4.9681379999999997</c:v>
                </c:pt>
                <c:pt idx="3">
                  <c:v>3.5357599999999998</c:v>
                </c:pt>
                <c:pt idx="4">
                  <c:v>16.11561</c:v>
                </c:pt>
                <c:pt idx="5">
                  <c:v>8.1236460000000008</c:v>
                </c:pt>
                <c:pt idx="6">
                  <c:v>8.978904</c:v>
                </c:pt>
                <c:pt idx="7">
                  <c:v>59.448397999999997</c:v>
                </c:pt>
                <c:pt idx="8">
                  <c:v>124.25509600000001</c:v>
                </c:pt>
                <c:pt idx="9">
                  <c:v>8.6000700000000005</c:v>
                </c:pt>
                <c:pt idx="10">
                  <c:v>21.664103000000001</c:v>
                </c:pt>
                <c:pt idx="11">
                  <c:v>8.4249899999999993</c:v>
                </c:pt>
                <c:pt idx="12">
                  <c:v>2.4662000000000002</c:v>
                </c:pt>
              </c:numCache>
            </c:numRef>
          </c:val>
        </c:ser>
        <c:ser>
          <c:idx val="10"/>
          <c:order val="10"/>
          <c:tx>
            <c:strRef>
              <c:f>graphs!$AQ$1</c:f>
              <c:strCache>
                <c:ptCount val="1"/>
                <c:pt idx="0">
                  <c:v>JBT05 TN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graphs!$AQ$2:$AQ$15</c:f>
              <c:numCache>
                <c:formatCode>General</c:formatCode>
                <c:ptCount val="14"/>
                <c:pt idx="0">
                  <c:v>103.119216032284</c:v>
                </c:pt>
                <c:pt idx="1">
                  <c:v>33.653230650496198</c:v>
                </c:pt>
                <c:pt idx="2">
                  <c:v>10.839173889011599</c:v>
                </c:pt>
                <c:pt idx="3">
                  <c:v>7.5333880199549696</c:v>
                </c:pt>
                <c:pt idx="4">
                  <c:v>9.2475823561954194</c:v>
                </c:pt>
                <c:pt idx="5">
                  <c:v>15.7135736353864</c:v>
                </c:pt>
                <c:pt idx="6">
                  <c:v>11.85452360899246</c:v>
                </c:pt>
                <c:pt idx="7">
                  <c:v>75.602519961595604</c:v>
                </c:pt>
                <c:pt idx="8">
                  <c:v>101.6619746704569</c:v>
                </c:pt>
                <c:pt idx="9">
                  <c:v>56.307177959346198</c:v>
                </c:pt>
                <c:pt idx="10">
                  <c:v>65.457764902606996</c:v>
                </c:pt>
                <c:pt idx="11">
                  <c:v>21.61515659298</c:v>
                </c:pt>
                <c:pt idx="12">
                  <c:v>17.630401371768698</c:v>
                </c:pt>
              </c:numCache>
            </c:numRef>
          </c:val>
        </c:ser>
        <c:ser>
          <c:idx val="11"/>
          <c:order val="11"/>
          <c:tx>
            <c:strRef>
              <c:f>graphs!$AR$1</c:f>
              <c:strCache>
                <c:ptCount val="1"/>
                <c:pt idx="0">
                  <c:v>JBT06 TN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graphs!$AR$2:$AR$15</c:f>
              <c:numCache>
                <c:formatCode>General</c:formatCode>
                <c:ptCount val="14"/>
                <c:pt idx="0">
                  <c:v>209.68795840349941</c:v>
                </c:pt>
                <c:pt idx="1">
                  <c:v>41.5461066605395</c:v>
                </c:pt>
                <c:pt idx="2">
                  <c:v>16.660137634489001</c:v>
                </c:pt>
                <c:pt idx="3">
                  <c:v>18.703810305315201</c:v>
                </c:pt>
                <c:pt idx="4">
                  <c:v>17.079041634603499</c:v>
                </c:pt>
                <c:pt idx="5">
                  <c:v>20.781991332736698</c:v>
                </c:pt>
                <c:pt idx="6">
                  <c:v>8.9917636935152299</c:v>
                </c:pt>
                <c:pt idx="7">
                  <c:v>127.55237986638519</c:v>
                </c:pt>
                <c:pt idx="8">
                  <c:v>384.79787853323728</c:v>
                </c:pt>
                <c:pt idx="9">
                  <c:v>160.64023019053201</c:v>
                </c:pt>
                <c:pt idx="10">
                  <c:v>194.21182615106699</c:v>
                </c:pt>
                <c:pt idx="11">
                  <c:v>33.051760390496902</c:v>
                </c:pt>
                <c:pt idx="12">
                  <c:v>7.8036479193473696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440584"/>
        <c:axId val="472440976"/>
      </c:barChart>
      <c:catAx>
        <c:axId val="47244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0976"/>
        <c:crossesAt val="0"/>
        <c:auto val="1"/>
        <c:lblAlgn val="ctr"/>
        <c:lblOffset val="100"/>
        <c:noMultiLvlLbl val="0"/>
      </c:catAx>
      <c:valAx>
        <c:axId val="472440976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  <a:p>
            <a:pPr>
              <a:defRPr/>
            </a:pPr>
            <a:r>
              <a:rPr lang="en-US"/>
              <a:t>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20440"/>
        <c:axId val="518520832"/>
      </c:scatterChart>
      <c:valAx>
        <c:axId val="518520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20832"/>
        <c:crosses val="autoZero"/>
        <c:crossBetween val="midCat"/>
      </c:valAx>
      <c:valAx>
        <c:axId val="5185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20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Sheet3!$A$1:$A$34</c:f>
              <c:strCache>
                <c:ptCount val="34"/>
                <c:pt idx="0">
                  <c:v>1552270.786</c:v>
                </c:pt>
                <c:pt idx="1">
                  <c:v>730402.5532</c:v>
                </c:pt>
                <c:pt idx="2">
                  <c:v>716101.5228</c:v>
                </c:pt>
                <c:pt idx="3">
                  <c:v>1141676.834</c:v>
                </c:pt>
                <c:pt idx="4">
                  <c:v>1239240.823</c:v>
                </c:pt>
                <c:pt idx="5">
                  <c:v>567215.5652</c:v>
                </c:pt>
                <c:pt idx="6">
                  <c:v>604082.5998</c:v>
                </c:pt>
                <c:pt idx="7">
                  <c:v>251467.0045</c:v>
                </c:pt>
                <c:pt idx="8">
                  <c:v>1205641.706</c:v>
                </c:pt>
                <c:pt idx="9">
                  <c:v>1216393.202</c:v>
                </c:pt>
                <c:pt idx="10">
                  <c:v>1733237.37</c:v>
                </c:pt>
                <c:pt idx="11">
                  <c:v>802288.5842</c:v>
                </c:pt>
                <c:pt idx="12">
                  <c:v>801986.6023</c:v>
                </c:pt>
                <c:pt idx="13">
                  <c:v>597887.2516</c:v>
                </c:pt>
                <c:pt idx="14">
                  <c:v>2058051.172</c:v>
                </c:pt>
                <c:pt idx="15">
                  <c:v>2375830.294</c:v>
                </c:pt>
                <c:pt idx="16">
                  <c:v>2215152.789</c:v>
                </c:pt>
                <c:pt idx="17">
                  <c:v>908199.8568</c:v>
                </c:pt>
                <c:pt idx="18">
                  <c:v>815844.5799</c:v>
                </c:pt>
                <c:pt idx="19">
                  <c:v>342817.7135</c:v>
                </c:pt>
                <c:pt idx="20">
                  <c:v>119100</c:v>
                </c:pt>
                <c:pt idx="21">
                  <c:v>222200</c:v>
                </c:pt>
                <c:pt idx="22">
                  <c:v>185500</c:v>
                </c:pt>
                <c:pt idx="23">
                  <c:v>55600</c:v>
                </c:pt>
                <c:pt idx="24">
                  <c:v>592700</c:v>
                </c:pt>
                <c:pt idx="25">
                  <c:v>136000</c:v>
                </c:pt>
                <c:pt idx="26">
                  <c:v>46500</c:v>
                </c:pt>
                <c:pt idx="27">
                  <c:v>3000</c:v>
                </c:pt>
                <c:pt idx="28">
                  <c:v> </c:v>
                </c:pt>
                <c:pt idx="29">
                  <c:v>268200</c:v>
                </c:pt>
                <c:pt idx="30">
                  <c:v>88300</c:v>
                </c:pt>
                <c:pt idx="31">
                  <c:v>1901800</c:v>
                </c:pt>
                <c:pt idx="32">
                  <c:v>2982900</c:v>
                </c:pt>
                <c:pt idx="33">
                  <c:v>1316800</c:v>
                </c:pt>
              </c:strCache>
            </c:strRef>
          </c:xVal>
          <c:yVal>
            <c:numRef>
              <c:f>Sheet3!$B$1:$B$34</c:f>
              <c:numCache>
                <c:formatCode>General</c:formatCode>
                <c:ptCount val="34"/>
                <c:pt idx="0">
                  <c:v>33.6</c:v>
                </c:pt>
                <c:pt idx="1">
                  <c:v>60</c:v>
                </c:pt>
                <c:pt idx="2">
                  <c:v>38.4</c:v>
                </c:pt>
                <c:pt idx="3">
                  <c:v>34.1</c:v>
                </c:pt>
                <c:pt idx="4">
                  <c:v>67.599999999999994</c:v>
                </c:pt>
                <c:pt idx="5">
                  <c:v>61.2</c:v>
                </c:pt>
                <c:pt idx="6">
                  <c:v>61.2</c:v>
                </c:pt>
                <c:pt idx="7">
                  <c:v>61.2</c:v>
                </c:pt>
                <c:pt idx="8">
                  <c:v>345</c:v>
                </c:pt>
                <c:pt idx="9">
                  <c:v>408</c:v>
                </c:pt>
                <c:pt idx="11">
                  <c:v>79.7</c:v>
                </c:pt>
                <c:pt idx="12">
                  <c:v>595</c:v>
                </c:pt>
                <c:pt idx="13">
                  <c:v>210</c:v>
                </c:pt>
                <c:pt idx="14">
                  <c:v>134</c:v>
                </c:pt>
                <c:pt idx="15">
                  <c:v>565</c:v>
                </c:pt>
                <c:pt idx="16">
                  <c:v>138</c:v>
                </c:pt>
                <c:pt idx="17">
                  <c:v>85.8</c:v>
                </c:pt>
                <c:pt idx="18">
                  <c:v>42.8</c:v>
                </c:pt>
                <c:pt idx="19">
                  <c:v>51.1</c:v>
                </c:pt>
                <c:pt idx="20">
                  <c:v>32.200000000000003</c:v>
                </c:pt>
                <c:pt idx="21">
                  <c:v>125</c:v>
                </c:pt>
                <c:pt idx="22">
                  <c:v>91.1</c:v>
                </c:pt>
                <c:pt idx="23">
                  <c:v>204</c:v>
                </c:pt>
                <c:pt idx="24">
                  <c:v>133</c:v>
                </c:pt>
                <c:pt idx="25">
                  <c:v>65.2</c:v>
                </c:pt>
                <c:pt idx="26">
                  <c:v>39</c:v>
                </c:pt>
                <c:pt idx="27">
                  <c:v>43.7</c:v>
                </c:pt>
                <c:pt idx="29">
                  <c:v>167</c:v>
                </c:pt>
                <c:pt idx="30">
                  <c:v>84</c:v>
                </c:pt>
                <c:pt idx="31">
                  <c:v>420</c:v>
                </c:pt>
                <c:pt idx="32">
                  <c:v>368</c:v>
                </c:pt>
                <c:pt idx="33">
                  <c:v>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21616"/>
        <c:axId val="518522008"/>
      </c:scatterChart>
      <c:valAx>
        <c:axId val="51852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22008"/>
        <c:crosses val="autoZero"/>
        <c:crossBetween val="midCat"/>
      </c:valAx>
      <c:valAx>
        <c:axId val="51852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2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41368"/>
        <c:axId val="472949064"/>
      </c:scatterChart>
      <c:valAx>
        <c:axId val="472441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49064"/>
        <c:crosses val="autoZero"/>
        <c:crossBetween val="midCat"/>
      </c:valAx>
      <c:valAx>
        <c:axId val="472949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41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949848"/>
        <c:axId val="472950240"/>
      </c:scatterChart>
      <c:valAx>
        <c:axId val="472949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50240"/>
        <c:crosses val="autoZero"/>
        <c:crossBetween val="midCat"/>
      </c:valAx>
      <c:valAx>
        <c:axId val="47295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4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951024"/>
        <c:axId val="472951416"/>
      </c:scatterChart>
      <c:valAx>
        <c:axId val="47295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51416"/>
        <c:crosses val="autoZero"/>
        <c:crossBetween val="midCat"/>
      </c:valAx>
      <c:valAx>
        <c:axId val="47295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5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952200"/>
        <c:axId val="472952592"/>
      </c:scatterChart>
      <c:valAx>
        <c:axId val="472952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52592"/>
        <c:crosses val="autoZero"/>
        <c:crossBetween val="midCat"/>
      </c:valAx>
      <c:valAx>
        <c:axId val="47295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952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38920"/>
        <c:axId val="473439312"/>
      </c:scatterChart>
      <c:valAx>
        <c:axId val="473438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39312"/>
        <c:crosses val="autoZero"/>
        <c:crossBetween val="midCat"/>
      </c:valAx>
      <c:valAx>
        <c:axId val="47343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38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40096"/>
        <c:axId val="473440488"/>
      </c:scatterChart>
      <c:valAx>
        <c:axId val="473440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0488"/>
        <c:crosses val="autoZero"/>
        <c:crossBetween val="midCat"/>
      </c:valAx>
      <c:valAx>
        <c:axId val="47344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0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441272"/>
        <c:axId val="473441664"/>
      </c:scatterChart>
      <c:valAx>
        <c:axId val="473441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1664"/>
        <c:crosses val="autoZero"/>
        <c:crossBetween val="midCat"/>
      </c:valAx>
      <c:valAx>
        <c:axId val="47344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441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274096"/>
        <c:axId val="473274488"/>
      </c:scatterChart>
      <c:valAx>
        <c:axId val="47327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4488"/>
        <c:crosses val="autoZero"/>
        <c:crossBetween val="midCat"/>
      </c:valAx>
      <c:valAx>
        <c:axId val="4732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274880"/>
        <c:axId val="473275664"/>
      </c:scatterChart>
      <c:valAx>
        <c:axId val="47327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5664"/>
        <c:crosses val="autoZero"/>
        <c:crossBetween val="midCat"/>
      </c:valAx>
      <c:valAx>
        <c:axId val="47327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4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TDP'!$E$1</c:f>
              <c:strCache>
                <c:ptCount val="1"/>
                <c:pt idx="0">
                  <c:v>JBT01 TP</c:v>
                </c:pt>
              </c:strCache>
            </c:strRef>
          </c:tx>
          <c:spPr>
            <a:solidFill>
              <a:srgbClr val="53D6DD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TDP'!$E$2:$E$14</c:f>
              <c:numCache>
                <c:formatCode>General</c:formatCode>
                <c:ptCount val="13"/>
                <c:pt idx="0">
                  <c:v>0.42074400000000001</c:v>
                </c:pt>
                <c:pt idx="1">
                  <c:v>1.6719540000000001E-2</c:v>
                </c:pt>
                <c:pt idx="2">
                  <c:v>5.9943999999999997E-2</c:v>
                </c:pt>
                <c:pt idx="3">
                  <c:v>1.033129E-2</c:v>
                </c:pt>
                <c:pt idx="4">
                  <c:v>8.7090999999999991E-3</c:v>
                </c:pt>
                <c:pt idx="5">
                  <c:v>7.4950399999999997E-3</c:v>
                </c:pt>
                <c:pt idx="6">
                  <c:v>1.137994E-2</c:v>
                </c:pt>
                <c:pt idx="7">
                  <c:v>0.19848930000000001</c:v>
                </c:pt>
                <c:pt idx="8">
                  <c:v>0.28400564</c:v>
                </c:pt>
                <c:pt idx="9">
                  <c:v>0.18368509999999999</c:v>
                </c:pt>
                <c:pt idx="10">
                  <c:v>8.4387799999999999E-2</c:v>
                </c:pt>
                <c:pt idx="11">
                  <c:v>8.6426000000000003E-3</c:v>
                </c:pt>
                <c:pt idx="12">
                  <c:v>2.7655599999999998E-3</c:v>
                </c:pt>
              </c:numCache>
            </c:numRef>
          </c:val>
        </c:ser>
        <c:ser>
          <c:idx val="1"/>
          <c:order val="1"/>
          <c:tx>
            <c:strRef>
              <c:f>'graphs TDP'!$F$1</c:f>
              <c:strCache>
                <c:ptCount val="1"/>
                <c:pt idx="0">
                  <c:v>JBT07 TP</c:v>
                </c:pt>
              </c:strCache>
            </c:strRef>
          </c:tx>
          <c:spPr>
            <a:solidFill>
              <a:srgbClr val="EB7C4F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TDP'!$F$2:$F$14</c:f>
              <c:numCache>
                <c:formatCode>General</c:formatCode>
                <c:ptCount val="13"/>
                <c:pt idx="0">
                  <c:v>0.2028528</c:v>
                </c:pt>
                <c:pt idx="1">
                  <c:v>5.9218200000000004E-3</c:v>
                </c:pt>
                <c:pt idx="2">
                  <c:v>3.2452000000000002E-3</c:v>
                </c:pt>
                <c:pt idx="3">
                  <c:v>2.6269499999999999E-3</c:v>
                </c:pt>
                <c:pt idx="4">
                  <c:v>1.9719999999999998E-3</c:v>
                </c:pt>
                <c:pt idx="5">
                  <c:v>-999</c:v>
                </c:pt>
                <c:pt idx="6">
                  <c:v>6.0482699999999997E-3</c:v>
                </c:pt>
                <c:pt idx="7">
                  <c:v>0.29172500000000001</c:v>
                </c:pt>
                <c:pt idx="8">
                  <c:v>0.36709990999999997</c:v>
                </c:pt>
                <c:pt idx="9">
                  <c:v>1.2775730000000001E-2</c:v>
                </c:pt>
                <c:pt idx="10">
                  <c:v>3.9241860000000003E-2</c:v>
                </c:pt>
                <c:pt idx="11">
                  <c:v>1.7580749999999999E-2</c:v>
                </c:pt>
                <c:pt idx="12">
                  <c:v>2.26968E-3</c:v>
                </c:pt>
              </c:numCache>
            </c:numRef>
          </c:val>
        </c:ser>
        <c:ser>
          <c:idx val="2"/>
          <c:order val="2"/>
          <c:tx>
            <c:strRef>
              <c:f>'graphs TDP'!$G$1</c:f>
              <c:strCache>
                <c:ptCount val="1"/>
                <c:pt idx="0">
                  <c:v>JBT13 TP</c:v>
                </c:pt>
              </c:strCache>
            </c:strRef>
          </c:tx>
          <c:spPr>
            <a:solidFill>
              <a:srgbClr val="80E087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TDP'!$G$2:$G$14</c:f>
              <c:numCache>
                <c:formatCode>General</c:formatCode>
                <c:ptCount val="13"/>
                <c:pt idx="0">
                  <c:v>3.3059999999999999E-2</c:v>
                </c:pt>
                <c:pt idx="1">
                  <c:v>4.5565844999999996</c:v>
                </c:pt>
                <c:pt idx="2">
                  <c:v>0.38353199999999998</c:v>
                </c:pt>
                <c:pt idx="3">
                  <c:v>0.17939250000000001</c:v>
                </c:pt>
                <c:pt idx="4">
                  <c:v>0.30508350000000001</c:v>
                </c:pt>
                <c:pt idx="5">
                  <c:v>8.48415E-2</c:v>
                </c:pt>
                <c:pt idx="6">
                  <c:v>6.4296000000000006E-2</c:v>
                </c:pt>
                <c:pt idx="7">
                  <c:v>0.1173025</c:v>
                </c:pt>
                <c:pt idx="8">
                  <c:v>5.822401E-2</c:v>
                </c:pt>
                <c:pt idx="9">
                  <c:v>2.7615000000000001E-2</c:v>
                </c:pt>
                <c:pt idx="10">
                  <c:v>1.398051E-2</c:v>
                </c:pt>
                <c:pt idx="11">
                  <c:v>1.09855E-2</c:v>
                </c:pt>
                <c:pt idx="12">
                  <c:v>6.8624999999999997E-3</c:v>
                </c:pt>
              </c:numCache>
            </c:numRef>
          </c:val>
        </c:ser>
        <c:ser>
          <c:idx val="3"/>
          <c:order val="3"/>
          <c:tx>
            <c:strRef>
              <c:f>'graphs TDP'!$H$1</c:f>
              <c:strCache>
                <c:ptCount val="1"/>
                <c:pt idx="0">
                  <c:v>JBT16 TP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TDP'!$H$2:$H$14</c:f>
              <c:numCache>
                <c:formatCode>General</c:formatCode>
                <c:ptCount val="13"/>
                <c:pt idx="0">
                  <c:v>4.1150109999999997E-2</c:v>
                </c:pt>
                <c:pt idx="1">
                  <c:v>1.538808E-2</c:v>
                </c:pt>
                <c:pt idx="2">
                  <c:v>1.392006E-2</c:v>
                </c:pt>
                <c:pt idx="3">
                  <c:v>1.222059E-2</c:v>
                </c:pt>
                <c:pt idx="4">
                  <c:v>1.0473959999999999E-2</c:v>
                </c:pt>
                <c:pt idx="5">
                  <c:v>8.2026000000000009E-3</c:v>
                </c:pt>
                <c:pt idx="6">
                  <c:v>1.445697E-2</c:v>
                </c:pt>
                <c:pt idx="7">
                  <c:v>5.9558840000000002E-2</c:v>
                </c:pt>
                <c:pt idx="8">
                  <c:v>4.1505719999999996E-2</c:v>
                </c:pt>
                <c:pt idx="9">
                  <c:v>1.028608E-2</c:v>
                </c:pt>
                <c:pt idx="10">
                  <c:v>1.3409519999999999E-2</c:v>
                </c:pt>
                <c:pt idx="11">
                  <c:v>6.9071200000000001E-3</c:v>
                </c:pt>
                <c:pt idx="12">
                  <c:v>2.5982499999999999E-3</c:v>
                </c:pt>
              </c:numCache>
            </c:numRef>
          </c:val>
        </c:ser>
        <c:ser>
          <c:idx val="4"/>
          <c:order val="4"/>
          <c:tx>
            <c:strRef>
              <c:f>'graphs TDP'!$I$1</c:f>
              <c:strCache>
                <c:ptCount val="1"/>
                <c:pt idx="0">
                  <c:v>JBT04 TP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TDP'!$I$2:$I$14</c:f>
              <c:numCache>
                <c:formatCode>General</c:formatCode>
                <c:ptCount val="13"/>
                <c:pt idx="0">
                  <c:v>0.13483499999999998</c:v>
                </c:pt>
                <c:pt idx="1">
                  <c:v>7.2377600000000002E-3</c:v>
                </c:pt>
                <c:pt idx="2">
                  <c:v>9.7555000000000003E-3</c:v>
                </c:pt>
                <c:pt idx="3">
                  <c:v>7.5497400000000001E-3</c:v>
                </c:pt>
                <c:pt idx="4">
                  <c:v>9.3708000000000003E-3</c:v>
                </c:pt>
                <c:pt idx="5">
                  <c:v>2.4324300000000002E-3</c:v>
                </c:pt>
                <c:pt idx="6">
                  <c:v>4.6008000000000004E-3</c:v>
                </c:pt>
                <c:pt idx="7">
                  <c:v>4.8239680000000007E-2</c:v>
                </c:pt>
                <c:pt idx="8">
                  <c:v>5.2737400000000004E-2</c:v>
                </c:pt>
                <c:pt idx="9">
                  <c:v>3.4636399999999998E-2</c:v>
                </c:pt>
                <c:pt idx="10">
                  <c:v>1.3545E-2</c:v>
                </c:pt>
                <c:pt idx="11">
                  <c:v>1.9655999999999996E-3</c:v>
                </c:pt>
                <c:pt idx="12">
                  <c:v>5.5814999999999999E-4</c:v>
                </c:pt>
              </c:numCache>
            </c:numRef>
          </c:val>
        </c:ser>
        <c:ser>
          <c:idx val="5"/>
          <c:order val="5"/>
          <c:tx>
            <c:strRef>
              <c:f>'graphs TDP'!$J$1</c:f>
              <c:strCache>
                <c:ptCount val="1"/>
                <c:pt idx="0">
                  <c:v>JBT18 TP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TDP'!$J$2:$J$14</c:f>
              <c:numCache>
                <c:formatCode>General</c:formatCode>
                <c:ptCount val="13"/>
                <c:pt idx="0">
                  <c:v>5.7469649999999997E-2</c:v>
                </c:pt>
                <c:pt idx="1">
                  <c:v>1.5925680000000001E-2</c:v>
                </c:pt>
                <c:pt idx="2">
                  <c:v>2.5496099999999999E-3</c:v>
                </c:pt>
                <c:pt idx="3">
                  <c:v>2.75319E-3</c:v>
                </c:pt>
                <c:pt idx="4">
                  <c:v>8.0444999999999996E-4</c:v>
                </c:pt>
                <c:pt idx="5">
                  <c:v>3.392E-3</c:v>
                </c:pt>
                <c:pt idx="6">
                  <c:v>4.2719999999999998E-5</c:v>
                </c:pt>
                <c:pt idx="7">
                  <c:v>1.64271E-2</c:v>
                </c:pt>
                <c:pt idx="8">
                  <c:v>3.5521200000000003E-2</c:v>
                </c:pt>
                <c:pt idx="9">
                  <c:v>1.0611000000000001E-2</c:v>
                </c:pt>
                <c:pt idx="10">
                  <c:v>3.2134799999999998E-2</c:v>
                </c:pt>
                <c:pt idx="11">
                  <c:v>5.2268999999999996E-3</c:v>
                </c:pt>
                <c:pt idx="12">
                  <c:v>1.37261E-3</c:v>
                </c:pt>
              </c:numCache>
            </c:numRef>
          </c:val>
        </c:ser>
        <c:ser>
          <c:idx val="6"/>
          <c:order val="6"/>
          <c:tx>
            <c:strRef>
              <c:f>'graphs TDP'!$K$1</c:f>
              <c:strCache>
                <c:ptCount val="1"/>
                <c:pt idx="0">
                  <c:v>JBT19 TP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TDP'!$K$2:$K$14</c:f>
              <c:numCache>
                <c:formatCode>General</c:formatCode>
                <c:ptCount val="13"/>
                <c:pt idx="0">
                  <c:v>1.7404559999999999E-2</c:v>
                </c:pt>
                <c:pt idx="1">
                  <c:v>3.4144000000000002E-3</c:v>
                </c:pt>
                <c:pt idx="2">
                  <c:v>2.8009799999999998E-3</c:v>
                </c:pt>
                <c:pt idx="3">
                  <c:v>6.5618000000000002E-4</c:v>
                </c:pt>
                <c:pt idx="4">
                  <c:v>3.5500499999999998E-4</c:v>
                </c:pt>
                <c:pt idx="5">
                  <c:v>8.5154999999999996E-4</c:v>
                </c:pt>
                <c:pt idx="6">
                  <c:v>4.6809999999999999E-4</c:v>
                </c:pt>
                <c:pt idx="7">
                  <c:v>6.1256799999999997E-3</c:v>
                </c:pt>
                <c:pt idx="8">
                  <c:v>1.222956E-2</c:v>
                </c:pt>
                <c:pt idx="9">
                  <c:v>4.83804E-3</c:v>
                </c:pt>
                <c:pt idx="10">
                  <c:v>2.330627E-2</c:v>
                </c:pt>
                <c:pt idx="11">
                  <c:v>4.23092E-3</c:v>
                </c:pt>
                <c:pt idx="12">
                  <c:v>2.1451199999999999E-3</c:v>
                </c:pt>
              </c:numCache>
            </c:numRef>
          </c:val>
        </c:ser>
        <c:ser>
          <c:idx val="7"/>
          <c:order val="7"/>
          <c:tx>
            <c:strRef>
              <c:f>'graphs TDP'!$L$1</c:f>
              <c:strCache>
                <c:ptCount val="1"/>
                <c:pt idx="0">
                  <c:v>JBT02 TP</c:v>
                </c:pt>
              </c:strCache>
            </c:strRef>
          </c:tx>
          <c:spPr>
            <a:solidFill>
              <a:srgbClr val="DA2A00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TDP'!$L$2:$L$14</c:f>
              <c:numCache>
                <c:formatCode>General</c:formatCode>
                <c:ptCount val="13"/>
                <c:pt idx="0">
                  <c:v>0.12741949999999999</c:v>
                </c:pt>
                <c:pt idx="1">
                  <c:v>3.8368E-3</c:v>
                </c:pt>
                <c:pt idx="2">
                  <c:v>-999</c:v>
                </c:pt>
                <c:pt idx="3">
                  <c:v>2.5355500000000001E-3</c:v>
                </c:pt>
                <c:pt idx="4">
                  <c:v>2.1603299999999998E-3</c:v>
                </c:pt>
                <c:pt idx="5">
                  <c:v>8.832E-4</c:v>
                </c:pt>
                <c:pt idx="6">
                  <c:v>2.9997000000000001E-3</c:v>
                </c:pt>
                <c:pt idx="7">
                  <c:v>3.1116400000000002E-2</c:v>
                </c:pt>
                <c:pt idx="8">
                  <c:v>3.1665899999999997E-2</c:v>
                </c:pt>
                <c:pt idx="9">
                  <c:v>3.8600099999999998E-2</c:v>
                </c:pt>
                <c:pt idx="10">
                  <c:v>9.4435000000000005E-3</c:v>
                </c:pt>
                <c:pt idx="11">
                  <c:v>7.4562000000000001E-4</c:v>
                </c:pt>
                <c:pt idx="12">
                  <c:v>8.3070000000000003E-5</c:v>
                </c:pt>
              </c:numCache>
            </c:numRef>
          </c:val>
        </c:ser>
        <c:ser>
          <c:idx val="8"/>
          <c:order val="8"/>
          <c:tx>
            <c:strRef>
              <c:f>'graphs TDP'!$M$1</c:f>
              <c:strCache>
                <c:ptCount val="1"/>
                <c:pt idx="0">
                  <c:v>JBT11 TP</c:v>
                </c:pt>
              </c:strCache>
            </c:strRef>
          </c:tx>
          <c:spPr>
            <a:solidFill>
              <a:srgbClr val="C7A1E3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TDP'!$M$2:$M$14</c:f>
              <c:numCache>
                <c:formatCode>General</c:formatCode>
                <c:ptCount val="13"/>
                <c:pt idx="0">
                  <c:v>9.9550260000000002E-2</c:v>
                </c:pt>
                <c:pt idx="1">
                  <c:v>2.5350000000000001E-2</c:v>
                </c:pt>
                <c:pt idx="2">
                  <c:v>3.2525999999999999E-2</c:v>
                </c:pt>
                <c:pt idx="3">
                  <c:v>1.42085E-3</c:v>
                </c:pt>
                <c:pt idx="4">
                  <c:v>1.1866800000000001E-3</c:v>
                </c:pt>
                <c:pt idx="5">
                  <c:v>2.4899700000000002E-3</c:v>
                </c:pt>
                <c:pt idx="6">
                  <c:v>1.6511999999999999E-4</c:v>
                </c:pt>
                <c:pt idx="7">
                  <c:v>1.5307359999999999E-2</c:v>
                </c:pt>
                <c:pt idx="8">
                  <c:v>3.8052809999999999E-2</c:v>
                </c:pt>
                <c:pt idx="9">
                  <c:v>2.129137E-2</c:v>
                </c:pt>
                <c:pt idx="10">
                  <c:v>0.11254544</c:v>
                </c:pt>
                <c:pt idx="11">
                  <c:v>1.21732E-2</c:v>
                </c:pt>
                <c:pt idx="12">
                  <c:v>5.40765E-3</c:v>
                </c:pt>
              </c:numCache>
            </c:numRef>
          </c:val>
        </c:ser>
        <c:ser>
          <c:idx val="9"/>
          <c:order val="9"/>
          <c:tx>
            <c:strRef>
              <c:f>'graphs TDP'!$N$1</c:f>
              <c:strCache>
                <c:ptCount val="1"/>
                <c:pt idx="0">
                  <c:v>JBT14 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TDP'!$N$2:$N$14</c:f>
              <c:numCache>
                <c:formatCode>General</c:formatCode>
                <c:ptCount val="13"/>
                <c:pt idx="0">
                  <c:v>0.48554639999999999</c:v>
                </c:pt>
                <c:pt idx="1">
                  <c:v>4.428636</c:v>
                </c:pt>
                <c:pt idx="2">
                  <c:v>0.35486699999999999</c:v>
                </c:pt>
                <c:pt idx="3">
                  <c:v>3.5815600000000003E-2</c:v>
                </c:pt>
                <c:pt idx="4">
                  <c:v>0.1114764</c:v>
                </c:pt>
                <c:pt idx="5">
                  <c:v>6.0455040000000002E-2</c:v>
                </c:pt>
                <c:pt idx="6">
                  <c:v>0.14284620000000001</c:v>
                </c:pt>
                <c:pt idx="7">
                  <c:v>1.0734219999999999</c:v>
                </c:pt>
                <c:pt idx="8">
                  <c:v>0.86716695999999993</c:v>
                </c:pt>
                <c:pt idx="9">
                  <c:v>6.6352599999999998E-2</c:v>
                </c:pt>
                <c:pt idx="10">
                  <c:v>0.14860380000000001</c:v>
                </c:pt>
                <c:pt idx="11">
                  <c:v>5.1790830000000003E-2</c:v>
                </c:pt>
                <c:pt idx="12">
                  <c:v>1.5382399999999999E-2</c:v>
                </c:pt>
              </c:numCache>
            </c:numRef>
          </c:val>
        </c:ser>
        <c:ser>
          <c:idx val="10"/>
          <c:order val="10"/>
          <c:tx>
            <c:strRef>
              <c:f>'graphs TDP'!$O$1</c:f>
              <c:strCache>
                <c:ptCount val="1"/>
                <c:pt idx="0">
                  <c:v>JBT05 TP</c:v>
                </c:pt>
              </c:strCache>
            </c:strRef>
          </c:tx>
          <c:spPr>
            <a:solidFill>
              <a:srgbClr val="FD73D2"/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TDP'!$O$2:$O$14</c:f>
              <c:numCache>
                <c:formatCode>General</c:formatCode>
                <c:ptCount val="13"/>
                <c:pt idx="0">
                  <c:v>0.57774772989225498</c:v>
                </c:pt>
                <c:pt idx="1">
                  <c:v>5.2156298425123197E-2</c:v>
                </c:pt>
                <c:pt idx="2">
                  <c:v>4.3824153190073899E-2</c:v>
                </c:pt>
                <c:pt idx="3">
                  <c:v>2.7498298475881301E-2</c:v>
                </c:pt>
                <c:pt idx="4">
                  <c:v>3.8931180042748599E-2</c:v>
                </c:pt>
                <c:pt idx="5">
                  <c:v>8.3772679633447894E-2</c:v>
                </c:pt>
                <c:pt idx="6">
                  <c:v>5.0103373264526199E-2</c:v>
                </c:pt>
                <c:pt idx="7">
                  <c:v>0.91223481522399008</c:v>
                </c:pt>
                <c:pt idx="8">
                  <c:v>0.94245960839519682</c:v>
                </c:pt>
                <c:pt idx="9">
                  <c:v>1.3423441159084699</c:v>
                </c:pt>
                <c:pt idx="10">
                  <c:v>0.30569108482435697</c:v>
                </c:pt>
                <c:pt idx="11">
                  <c:v>7.7923547717549793E-2</c:v>
                </c:pt>
                <c:pt idx="12">
                  <c:v>3.4918148019976801E-2</c:v>
                </c:pt>
              </c:numCache>
            </c:numRef>
          </c:val>
        </c:ser>
        <c:ser>
          <c:idx val="11"/>
          <c:order val="11"/>
          <c:tx>
            <c:strRef>
              <c:f>'graphs TDP'!$P$1</c:f>
              <c:strCache>
                <c:ptCount val="1"/>
                <c:pt idx="0">
                  <c:v>JBT06 TP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TDP'!$P$2:$P$14</c:f>
              <c:numCache>
                <c:formatCode>General</c:formatCode>
                <c:ptCount val="13"/>
                <c:pt idx="0">
                  <c:v>1.3890977653768939</c:v>
                </c:pt>
                <c:pt idx="1">
                  <c:v>0.28718506908206998</c:v>
                </c:pt>
                <c:pt idx="2">
                  <c:v>0.25892894517480602</c:v>
                </c:pt>
                <c:pt idx="3">
                  <c:v>5.6227706823705002E-2</c:v>
                </c:pt>
                <c:pt idx="4">
                  <c:v>9.1105827041951595E-2</c:v>
                </c:pt>
                <c:pt idx="5">
                  <c:v>3.7960169139565299E-2</c:v>
                </c:pt>
                <c:pt idx="6">
                  <c:v>1.7851295568008199E-2</c:v>
                </c:pt>
                <c:pt idx="7">
                  <c:v>0.86344645633810502</c:v>
                </c:pt>
                <c:pt idx="8">
                  <c:v>2.1830845775462637</c:v>
                </c:pt>
                <c:pt idx="9">
                  <c:v>1.38211216918646</c:v>
                </c:pt>
                <c:pt idx="10">
                  <c:v>0.76372085245273502</c:v>
                </c:pt>
                <c:pt idx="11">
                  <c:v>0.10880543019061401</c:v>
                </c:pt>
                <c:pt idx="12">
                  <c:v>2.5689381106756701E-2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94312"/>
        <c:axId val="471194704"/>
      </c:barChart>
      <c:catAx>
        <c:axId val="47119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4704"/>
        <c:crossesAt val="0"/>
        <c:auto val="1"/>
        <c:lblAlgn val="ctr"/>
        <c:lblOffset val="100"/>
        <c:noMultiLvlLbl val="0"/>
      </c:catAx>
      <c:valAx>
        <c:axId val="471194704"/>
        <c:scaling>
          <c:orientation val="minMax"/>
          <c:max val="1.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4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276448"/>
        <c:axId val="473276840"/>
      </c:scatterChart>
      <c:valAx>
        <c:axId val="47327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6840"/>
        <c:crosses val="autoZero"/>
        <c:crossBetween val="midCat"/>
      </c:valAx>
      <c:valAx>
        <c:axId val="47327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27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085920"/>
        <c:axId val="515086704"/>
      </c:scatterChart>
      <c:valAx>
        <c:axId val="51508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86704"/>
        <c:crosses val="autoZero"/>
        <c:crossBetween val="midCat"/>
      </c:valAx>
      <c:valAx>
        <c:axId val="51508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8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1064"/>
        <c:axId val="474091456"/>
      </c:scatterChart>
      <c:valAx>
        <c:axId val="474091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1456"/>
        <c:crosses val="autoZero"/>
        <c:crossBetween val="midCat"/>
      </c:valAx>
      <c:valAx>
        <c:axId val="47409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1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2240"/>
        <c:axId val="474092632"/>
      </c:scatterChart>
      <c:valAx>
        <c:axId val="47409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2632"/>
        <c:crosses val="autoZero"/>
        <c:crossBetween val="midCat"/>
      </c:valAx>
      <c:valAx>
        <c:axId val="47409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3416"/>
        <c:axId val="474093808"/>
      </c:scatterChart>
      <c:valAx>
        <c:axId val="474093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3808"/>
        <c:crosses val="autoZero"/>
        <c:crossBetween val="midCat"/>
      </c:valAx>
      <c:valAx>
        <c:axId val="47409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3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JBT05ALL!$N$7:$N$14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JBT05ALL!$M$7:$M$14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94592"/>
        <c:axId val="471580392"/>
      </c:scatterChart>
      <c:valAx>
        <c:axId val="47409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0392"/>
        <c:crosses val="autoZero"/>
        <c:crossBetween val="midCat"/>
      </c:valAx>
      <c:valAx>
        <c:axId val="471580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09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81176"/>
        <c:axId val="471581568"/>
      </c:scatterChart>
      <c:valAx>
        <c:axId val="471581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1568"/>
        <c:crosses val="autoZero"/>
        <c:crossBetween val="midCat"/>
      </c:valAx>
      <c:valAx>
        <c:axId val="47158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82352"/>
        <c:axId val="471582744"/>
      </c:scatterChart>
      <c:valAx>
        <c:axId val="4715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2744"/>
        <c:crosses val="autoZero"/>
        <c:crossBetween val="midCat"/>
      </c:valAx>
      <c:valAx>
        <c:axId val="471582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583528"/>
        <c:axId val="471583920"/>
      </c:scatterChart>
      <c:valAx>
        <c:axId val="471583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3920"/>
        <c:crosses val="autoZero"/>
        <c:crossBetween val="midCat"/>
      </c:valAx>
      <c:valAx>
        <c:axId val="47158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583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701064"/>
        <c:axId val="473701456"/>
      </c:scatterChart>
      <c:valAx>
        <c:axId val="473701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1456"/>
        <c:crosses val="autoZero"/>
        <c:crossBetween val="midCat"/>
      </c:valAx>
      <c:valAx>
        <c:axId val="4737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1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TDP'!$T$1</c:f>
              <c:strCache>
                <c:ptCount val="1"/>
                <c:pt idx="0">
                  <c:v>JBT01 TDP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TDP'!$T$2:$T$15</c:f>
              <c:numCache>
                <c:formatCode>General</c:formatCode>
                <c:ptCount val="14"/>
                <c:pt idx="0">
                  <c:v>7.9274120000000003E-2</c:v>
                </c:pt>
                <c:pt idx="1">
                  <c:v>9.6434799999999994E-3</c:v>
                </c:pt>
                <c:pt idx="2">
                  <c:v>1.26024E-2</c:v>
                </c:pt>
                <c:pt idx="3">
                  <c:v>6.9588999999999996E-3</c:v>
                </c:pt>
                <c:pt idx="4">
                  <c:v>2.8165600000000001E-3</c:v>
                </c:pt>
                <c:pt idx="5">
                  <c:v>4.3590399999999998E-3</c:v>
                </c:pt>
                <c:pt idx="6">
                  <c:v>6.40619E-3</c:v>
                </c:pt>
                <c:pt idx="7">
                  <c:v>0.12605661000000001</c:v>
                </c:pt>
                <c:pt idx="8">
                  <c:v>0.10403818000000001</c:v>
                </c:pt>
                <c:pt idx="9">
                  <c:v>8.7312200000000006E-2</c:v>
                </c:pt>
                <c:pt idx="10">
                  <c:v>4.0902250000000001E-2</c:v>
                </c:pt>
                <c:pt idx="11">
                  <c:v>5.9349499999999996E-3</c:v>
                </c:pt>
                <c:pt idx="12">
                  <c:v>2.4285800000000001E-3</c:v>
                </c:pt>
              </c:numCache>
            </c:numRef>
          </c:val>
        </c:ser>
        <c:ser>
          <c:idx val="1"/>
          <c:order val="1"/>
          <c:tx>
            <c:strRef>
              <c:f>'graphs TDP'!$U$1</c:f>
              <c:strCache>
                <c:ptCount val="1"/>
                <c:pt idx="0">
                  <c:v>JBT07 TDP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TDP'!$U$2:$U$15</c:f>
              <c:numCache>
                <c:formatCode>General</c:formatCode>
                <c:ptCount val="14"/>
                <c:pt idx="0">
                  <c:v>5.2495200000000006E-2</c:v>
                </c:pt>
                <c:pt idx="1">
                  <c:v>3.8777400000000002E-3</c:v>
                </c:pt>
                <c:pt idx="2">
                  <c:v>1.5827E-3</c:v>
                </c:pt>
                <c:pt idx="3">
                  <c:v>1.7679E-3</c:v>
                </c:pt>
                <c:pt idx="4">
                  <c:v>8.12E-4</c:v>
                </c:pt>
                <c:pt idx="5">
                  <c:v>1.76326E-3</c:v>
                </c:pt>
                <c:pt idx="6">
                  <c:v>2.6316899999999999E-3</c:v>
                </c:pt>
                <c:pt idx="7">
                  <c:v>0.20058199999999998</c:v>
                </c:pt>
                <c:pt idx="8">
                  <c:v>0.19901832000000003</c:v>
                </c:pt>
                <c:pt idx="9">
                  <c:v>5.6721000000000002E-3</c:v>
                </c:pt>
                <c:pt idx="10">
                  <c:v>3.0820859999999999E-2</c:v>
                </c:pt>
                <c:pt idx="11">
                  <c:v>7.9486299999999999E-3</c:v>
                </c:pt>
                <c:pt idx="12">
                  <c:v>1.93772E-3</c:v>
                </c:pt>
              </c:numCache>
            </c:numRef>
          </c:val>
        </c:ser>
        <c:ser>
          <c:idx val="2"/>
          <c:order val="2"/>
          <c:tx>
            <c:strRef>
              <c:f>'graphs TDP'!$V$1</c:f>
              <c:strCache>
                <c:ptCount val="1"/>
                <c:pt idx="0">
                  <c:v>JBT13 TDP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TDP'!$V$2:$V$15</c:f>
              <c:numCache>
                <c:formatCode>General</c:formatCode>
                <c:ptCount val="14"/>
                <c:pt idx="0">
                  <c:v>9.8353499999999996E-3</c:v>
                </c:pt>
                <c:pt idx="1">
                  <c:v>-999</c:v>
                </c:pt>
                <c:pt idx="2">
                  <c:v>0.26032749999999999</c:v>
                </c:pt>
                <c:pt idx="3">
                  <c:v>0.124821</c:v>
                </c:pt>
                <c:pt idx="4">
                  <c:v>0.19062399999999999</c:v>
                </c:pt>
                <c:pt idx="5">
                  <c:v>5.1008999999999999E-2</c:v>
                </c:pt>
                <c:pt idx="6">
                  <c:v>4.1242500000000001E-2</c:v>
                </c:pt>
                <c:pt idx="7">
                  <c:v>4.6387499999999998E-2</c:v>
                </c:pt>
                <c:pt idx="8">
                  <c:v>3.0817250000000001E-2</c:v>
                </c:pt>
                <c:pt idx="9">
                  <c:v>1.5069900000000001E-2</c:v>
                </c:pt>
                <c:pt idx="10">
                  <c:v>1.390716E-2</c:v>
                </c:pt>
                <c:pt idx="11">
                  <c:v>1.0207000000000001E-2</c:v>
                </c:pt>
                <c:pt idx="12">
                  <c:v>4.8678000000000003E-3</c:v>
                </c:pt>
              </c:numCache>
            </c:numRef>
          </c:val>
        </c:ser>
        <c:ser>
          <c:idx val="3"/>
          <c:order val="3"/>
          <c:tx>
            <c:strRef>
              <c:f>'graphs TDP'!$W$1</c:f>
              <c:strCache>
                <c:ptCount val="1"/>
                <c:pt idx="0">
                  <c:v>JBT16 TDP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TDP'!$W$2:$W$15</c:f>
              <c:numCache>
                <c:formatCode>General</c:formatCode>
                <c:ptCount val="14"/>
                <c:pt idx="0">
                  <c:v>1.8011389999999999E-2</c:v>
                </c:pt>
                <c:pt idx="1">
                  <c:v>1.0549559999999999E-2</c:v>
                </c:pt>
                <c:pt idx="2">
                  <c:v>9.0320999999999995E-3</c:v>
                </c:pt>
                <c:pt idx="3">
                  <c:v>8.1012900000000006E-3</c:v>
                </c:pt>
                <c:pt idx="4">
                  <c:v>3.8822399999999999E-3</c:v>
                </c:pt>
                <c:pt idx="5">
                  <c:v>4.8545999999999997E-3</c:v>
                </c:pt>
                <c:pt idx="6">
                  <c:v>5.5370699999999998E-3</c:v>
                </c:pt>
                <c:pt idx="7">
                  <c:v>2.9445570000000001E-2</c:v>
                </c:pt>
                <c:pt idx="8">
                  <c:v>3.1362790000000002E-2</c:v>
                </c:pt>
                <c:pt idx="9">
                  <c:v>9.3452799999999992E-3</c:v>
                </c:pt>
                <c:pt idx="10">
                  <c:v>8.44724E-3</c:v>
                </c:pt>
                <c:pt idx="11">
                  <c:v>6.1322399999999997E-3</c:v>
                </c:pt>
                <c:pt idx="12">
                  <c:v>1.85725E-3</c:v>
                </c:pt>
              </c:numCache>
            </c:numRef>
          </c:val>
        </c:ser>
        <c:ser>
          <c:idx val="4"/>
          <c:order val="4"/>
          <c:tx>
            <c:strRef>
              <c:f>'graphs TDP'!$X$1</c:f>
              <c:strCache>
                <c:ptCount val="1"/>
                <c:pt idx="0">
                  <c:v>JBT04 TDP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TDP'!$X$2:$X$15</c:f>
              <c:numCache>
                <c:formatCode>General</c:formatCode>
                <c:ptCount val="14"/>
                <c:pt idx="0">
                  <c:v>2.0953300000000001E-2</c:v>
                </c:pt>
                <c:pt idx="1">
                  <c:v>2.3354399999999998E-3</c:v>
                </c:pt>
                <c:pt idx="2">
                  <c:v>2.1121999999999998E-3</c:v>
                </c:pt>
                <c:pt idx="3">
                  <c:v>1.51497E-3</c:v>
                </c:pt>
                <c:pt idx="4">
                  <c:v>8.7954000000000005E-4</c:v>
                </c:pt>
                <c:pt idx="5">
                  <c:v>1.1113200000000001E-3</c:v>
                </c:pt>
                <c:pt idx="6">
                  <c:v>2.1086999999999998E-3</c:v>
                </c:pt>
                <c:pt idx="7">
                  <c:v>2.0090549999999999E-2</c:v>
                </c:pt>
                <c:pt idx="8">
                  <c:v>1.4559300000000001E-2</c:v>
                </c:pt>
                <c:pt idx="9">
                  <c:v>6.8082999999999998E-3</c:v>
                </c:pt>
                <c:pt idx="10">
                  <c:v>4.1279999999999997E-3</c:v>
                </c:pt>
                <c:pt idx="11">
                  <c:v>1.5405E-3</c:v>
                </c:pt>
                <c:pt idx="12">
                  <c:v>4.4102999999999997E-4</c:v>
                </c:pt>
              </c:numCache>
            </c:numRef>
          </c:val>
        </c:ser>
        <c:ser>
          <c:idx val="5"/>
          <c:order val="5"/>
          <c:tx>
            <c:strRef>
              <c:f>'graphs TDP'!$Y$1</c:f>
              <c:strCache>
                <c:ptCount val="1"/>
                <c:pt idx="0">
                  <c:v>JBT18 TDP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TDP'!$Y$2:$Y$15</c:f>
              <c:numCache>
                <c:formatCode>General</c:formatCode>
                <c:ptCount val="14"/>
                <c:pt idx="0">
                  <c:v>1.488401E-2</c:v>
                </c:pt>
                <c:pt idx="1">
                  <c:v>7.0758899999999996E-3</c:v>
                </c:pt>
                <c:pt idx="2">
                  <c:v>8.208E-4</c:v>
                </c:pt>
                <c:pt idx="3">
                  <c:v>7.1069999999999998E-4</c:v>
                </c:pt>
                <c:pt idx="4">
                  <c:v>1.4878E-4</c:v>
                </c:pt>
                <c:pt idx="5">
                  <c:v>6.5932000000000002E-4</c:v>
                </c:pt>
                <c:pt idx="6">
                  <c:v>-999</c:v>
                </c:pt>
                <c:pt idx="7">
                  <c:v>4.80928E-3</c:v>
                </c:pt>
                <c:pt idx="8">
                  <c:v>1.8480960000000001E-2</c:v>
                </c:pt>
                <c:pt idx="9">
                  <c:v>4.6766999999999998E-3</c:v>
                </c:pt>
                <c:pt idx="10">
                  <c:v>2.9149600000000001E-2</c:v>
                </c:pt>
                <c:pt idx="11">
                  <c:v>3.1440000000000001E-3</c:v>
                </c:pt>
                <c:pt idx="12">
                  <c:v>8.9393999999999997E-4</c:v>
                </c:pt>
              </c:numCache>
            </c:numRef>
          </c:val>
        </c:ser>
        <c:ser>
          <c:idx val="6"/>
          <c:order val="6"/>
          <c:tx>
            <c:strRef>
              <c:f>'graphs TDP'!$Z$1</c:f>
              <c:strCache>
                <c:ptCount val="1"/>
                <c:pt idx="0">
                  <c:v>JBT19 TDP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TDP'!$Z$2:$Z$15</c:f>
              <c:numCache>
                <c:formatCode>General</c:formatCode>
                <c:ptCount val="14"/>
                <c:pt idx="0">
                  <c:v>8.4334400000000004E-3</c:v>
                </c:pt>
                <c:pt idx="1">
                  <c:v>2.4443999999999998E-3</c:v>
                </c:pt>
                <c:pt idx="2">
                  <c:v>1.1337299999999999E-3</c:v>
                </c:pt>
                <c:pt idx="3">
                  <c:v>3.1304E-4</c:v>
                </c:pt>
                <c:pt idx="4">
                  <c:v>1.15575E-4</c:v>
                </c:pt>
                <c:pt idx="5">
                  <c:v>2.4254999999999999E-4</c:v>
                </c:pt>
                <c:pt idx="6">
                  <c:v>-999</c:v>
                </c:pt>
                <c:pt idx="7">
                  <c:v>3.78781E-3</c:v>
                </c:pt>
                <c:pt idx="8">
                  <c:v>9.2460200000000006E-3</c:v>
                </c:pt>
                <c:pt idx="9">
                  <c:v>2.3282400000000001E-3</c:v>
                </c:pt>
                <c:pt idx="10">
                  <c:v>2.1807380000000001E-2</c:v>
                </c:pt>
                <c:pt idx="11">
                  <c:v>3.9709999999999997E-3</c:v>
                </c:pt>
                <c:pt idx="12">
                  <c:v>1.22298E-3</c:v>
                </c:pt>
              </c:numCache>
            </c:numRef>
          </c:val>
        </c:ser>
        <c:ser>
          <c:idx val="7"/>
          <c:order val="7"/>
          <c:tx>
            <c:strRef>
              <c:f>'graphs TDP'!$AA$1</c:f>
              <c:strCache>
                <c:ptCount val="1"/>
                <c:pt idx="0">
                  <c:v>JBT02 TDP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TDP'!$AA$2:$AA$15</c:f>
              <c:numCache>
                <c:formatCode>General</c:formatCode>
                <c:ptCount val="14"/>
                <c:pt idx="0">
                  <c:v>2.1797199999999999E-2</c:v>
                </c:pt>
                <c:pt idx="1">
                  <c:v>1.3235199999999999E-3</c:v>
                </c:pt>
                <c:pt idx="2">
                  <c:v>-999</c:v>
                </c:pt>
                <c:pt idx="3">
                  <c:v>9.7868999999999994E-4</c:v>
                </c:pt>
                <c:pt idx="4">
                  <c:v>9.0521999999999998E-4</c:v>
                </c:pt>
                <c:pt idx="5">
                  <c:v>5.2439999999999995E-4</c:v>
                </c:pt>
                <c:pt idx="6">
                  <c:v>1.3959E-3</c:v>
                </c:pt>
                <c:pt idx="7">
                  <c:v>1.3385640000000001E-2</c:v>
                </c:pt>
                <c:pt idx="8">
                  <c:v>1.3221200000000001E-2</c:v>
                </c:pt>
                <c:pt idx="9">
                  <c:v>1.63114E-2</c:v>
                </c:pt>
                <c:pt idx="10">
                  <c:v>5.9589999999999999E-3</c:v>
                </c:pt>
                <c:pt idx="11">
                  <c:v>7.1807999999999996E-4</c:v>
                </c:pt>
                <c:pt idx="12">
                  <c:v>5.1999999999999997E-5</c:v>
                </c:pt>
              </c:numCache>
            </c:numRef>
          </c:val>
        </c:ser>
        <c:ser>
          <c:idx val="8"/>
          <c:order val="8"/>
          <c:tx>
            <c:strRef>
              <c:f>'graphs TDP'!$AB$1</c:f>
              <c:strCache>
                <c:ptCount val="1"/>
                <c:pt idx="0">
                  <c:v>JBT11 TDP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TDP'!$AB$2:$AB$15</c:f>
              <c:numCache>
                <c:formatCode>General</c:formatCode>
                <c:ptCount val="14"/>
                <c:pt idx="0">
                  <c:v>3.784419E-2</c:v>
                </c:pt>
                <c:pt idx="1">
                  <c:v>1.8768750000000001E-2</c:v>
                </c:pt>
                <c:pt idx="2">
                  <c:v>4.0032000000000002E-3</c:v>
                </c:pt>
                <c:pt idx="3">
                  <c:v>7.5359999999999999E-4</c:v>
                </c:pt>
                <c:pt idx="4">
                  <c:v>4.147E-4</c:v>
                </c:pt>
                <c:pt idx="5">
                  <c:v>8.6171999999999996E-4</c:v>
                </c:pt>
                <c:pt idx="6">
                  <c:v>6.3360000000000003E-5</c:v>
                </c:pt>
                <c:pt idx="7">
                  <c:v>8.5551199999999994E-3</c:v>
                </c:pt>
                <c:pt idx="8">
                  <c:v>2.9407870000000003E-2</c:v>
                </c:pt>
                <c:pt idx="9">
                  <c:v>1.4775150000000001E-2</c:v>
                </c:pt>
                <c:pt idx="10">
                  <c:v>5.8544600000000002E-2</c:v>
                </c:pt>
                <c:pt idx="11">
                  <c:v>7.2102800000000003E-3</c:v>
                </c:pt>
                <c:pt idx="12">
                  <c:v>3.2207999999999998E-3</c:v>
                </c:pt>
              </c:numCache>
            </c:numRef>
          </c:val>
        </c:ser>
        <c:ser>
          <c:idx val="9"/>
          <c:order val="9"/>
          <c:tx>
            <c:strRef>
              <c:f>'graphs TDP'!$AC$1</c:f>
              <c:strCache>
                <c:ptCount val="1"/>
                <c:pt idx="0">
                  <c:v>JBT14 TDP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TDP'!$AC$2:$AC$15</c:f>
              <c:numCache>
                <c:formatCode>General</c:formatCode>
                <c:ptCount val="14"/>
                <c:pt idx="0">
                  <c:v>0.14017752</c:v>
                </c:pt>
                <c:pt idx="1">
                  <c:v>1.675424</c:v>
                </c:pt>
                <c:pt idx="2">
                  <c:v>9.4116900000000003E-2</c:v>
                </c:pt>
                <c:pt idx="3">
                  <c:v>3.4670600000000003E-2</c:v>
                </c:pt>
                <c:pt idx="4">
                  <c:v>0.1155154</c:v>
                </c:pt>
                <c:pt idx="5">
                  <c:v>4.9366140000000003E-2</c:v>
                </c:pt>
                <c:pt idx="6">
                  <c:v>9.9765599999999996E-2</c:v>
                </c:pt>
                <c:pt idx="7">
                  <c:v>0.61503799999999997</c:v>
                </c:pt>
                <c:pt idx="8">
                  <c:v>0.52920084000000001</c:v>
                </c:pt>
                <c:pt idx="9">
                  <c:v>5.6303079999999998E-2</c:v>
                </c:pt>
                <c:pt idx="10">
                  <c:v>0.12864427000000001</c:v>
                </c:pt>
                <c:pt idx="11">
                  <c:v>4.532514E-2</c:v>
                </c:pt>
                <c:pt idx="12">
                  <c:v>1.24773E-2</c:v>
                </c:pt>
              </c:numCache>
            </c:numRef>
          </c:val>
        </c:ser>
        <c:ser>
          <c:idx val="10"/>
          <c:order val="10"/>
          <c:tx>
            <c:strRef>
              <c:f>'graphs TDP'!$AD$1</c:f>
              <c:strCache>
                <c:ptCount val="1"/>
                <c:pt idx="0">
                  <c:v>JBT05 TDP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TDP'!$AD$2:$AD$15</c:f>
              <c:numCache>
                <c:formatCode>General</c:formatCode>
                <c:ptCount val="14"/>
                <c:pt idx="0">
                  <c:v>0.36284308187930298</c:v>
                </c:pt>
                <c:pt idx="1">
                  <c:v>4.1290402919889203E-2</c:v>
                </c:pt>
                <c:pt idx="2">
                  <c:v>2.8047458041647301E-2</c:v>
                </c:pt>
                <c:pt idx="3">
                  <c:v>2.6495756343948101E-2</c:v>
                </c:pt>
                <c:pt idx="4">
                  <c:v>2.44318842497015E-2</c:v>
                </c:pt>
                <c:pt idx="5">
                  <c:v>6.1466344819807901E-2</c:v>
                </c:pt>
                <c:pt idx="6">
                  <c:v>5.7764265880425186E-2</c:v>
                </c:pt>
                <c:pt idx="7">
                  <c:v>0.77786025952539006</c:v>
                </c:pt>
                <c:pt idx="8">
                  <c:v>0.72241156098305526</c:v>
                </c:pt>
                <c:pt idx="9">
                  <c:v>1.1712843347661499</c:v>
                </c:pt>
                <c:pt idx="10">
                  <c:v>0.23037589001255901</c:v>
                </c:pt>
                <c:pt idx="11">
                  <c:v>4.6772292627666801E-2</c:v>
                </c:pt>
                <c:pt idx="12">
                  <c:v>3.0675756204465599E-2</c:v>
                </c:pt>
              </c:numCache>
            </c:numRef>
          </c:val>
        </c:ser>
        <c:ser>
          <c:idx val="11"/>
          <c:order val="11"/>
          <c:tx>
            <c:strRef>
              <c:f>'graphs TDP'!$AE$1</c:f>
              <c:strCache>
                <c:ptCount val="1"/>
                <c:pt idx="0">
                  <c:v>JBT06 TDP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TDP'!$AE$2:$AE$15</c:f>
              <c:numCache>
                <c:formatCode>General</c:formatCode>
                <c:ptCount val="14"/>
                <c:pt idx="0">
                  <c:v>0.96127173215843498</c:v>
                </c:pt>
                <c:pt idx="1">
                  <c:v>0.15348446469830601</c:v>
                </c:pt>
                <c:pt idx="2">
                  <c:v>5.1627422707637101E-2</c:v>
                </c:pt>
                <c:pt idx="3">
                  <c:v>3.1394495095067199E-2</c:v>
                </c:pt>
                <c:pt idx="4">
                  <c:v>5.86906378552862E-2</c:v>
                </c:pt>
                <c:pt idx="5">
                  <c:v>2.9150847187345501E-2</c:v>
                </c:pt>
                <c:pt idx="6">
                  <c:v>1.0617437233259801E-2</c:v>
                </c:pt>
                <c:pt idx="7">
                  <c:v>0.51159372199489705</c:v>
                </c:pt>
                <c:pt idx="8">
                  <c:v>1.5566906332202421</c:v>
                </c:pt>
                <c:pt idx="9">
                  <c:v>0.83047968060765598</c:v>
                </c:pt>
                <c:pt idx="10">
                  <c:v>0.63245633093742104</c:v>
                </c:pt>
                <c:pt idx="11">
                  <c:v>4.7165103330964603E-2</c:v>
                </c:pt>
                <c:pt idx="12">
                  <c:v>1.1135862541842401E-2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97056"/>
        <c:axId val="471197448"/>
      </c:barChart>
      <c:catAx>
        <c:axId val="47119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7448"/>
        <c:crossesAt val="0"/>
        <c:auto val="1"/>
        <c:lblAlgn val="ctr"/>
        <c:lblOffset val="100"/>
        <c:noMultiLvlLbl val="0"/>
      </c:catAx>
      <c:valAx>
        <c:axId val="471197448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702240"/>
        <c:axId val="473702632"/>
      </c:scatterChart>
      <c:valAx>
        <c:axId val="47370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2632"/>
        <c:crosses val="autoZero"/>
        <c:crossBetween val="midCat"/>
      </c:valAx>
      <c:valAx>
        <c:axId val="4737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703416"/>
        <c:axId val="473703808"/>
      </c:scatterChart>
      <c:valAx>
        <c:axId val="473703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3808"/>
        <c:crosses val="autoZero"/>
        <c:crossBetween val="midCat"/>
      </c:valAx>
      <c:valAx>
        <c:axId val="47370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703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353208"/>
        <c:axId val="474353600"/>
      </c:scatterChart>
      <c:valAx>
        <c:axId val="474353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3600"/>
        <c:crosses val="autoZero"/>
        <c:crossBetween val="midCat"/>
      </c:valAx>
      <c:valAx>
        <c:axId val="47435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3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354384"/>
        <c:axId val="474354776"/>
      </c:scatterChart>
      <c:valAx>
        <c:axId val="47435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4776"/>
        <c:crosses val="autoZero"/>
        <c:crossBetween val="midCat"/>
      </c:valAx>
      <c:valAx>
        <c:axId val="47435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355560"/>
        <c:axId val="474355952"/>
      </c:scatterChart>
      <c:valAx>
        <c:axId val="474355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5952"/>
        <c:crosses val="autoZero"/>
        <c:crossBetween val="midCat"/>
      </c:valAx>
      <c:valAx>
        <c:axId val="47435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5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356736"/>
        <c:axId val="515518480"/>
      </c:scatterChart>
      <c:valAx>
        <c:axId val="47435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18480"/>
        <c:crosses val="autoZero"/>
        <c:crossBetween val="midCat"/>
      </c:valAx>
      <c:valAx>
        <c:axId val="51551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5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19264"/>
        <c:axId val="515519656"/>
      </c:scatterChart>
      <c:valAx>
        <c:axId val="515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19656"/>
        <c:crosses val="autoZero"/>
        <c:crossBetween val="midCat"/>
      </c:valAx>
      <c:valAx>
        <c:axId val="51551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20440"/>
        <c:axId val="515520832"/>
      </c:scatterChart>
      <c:valAx>
        <c:axId val="515520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0832"/>
        <c:crosses val="autoZero"/>
        <c:crossBetween val="midCat"/>
      </c:valAx>
      <c:valAx>
        <c:axId val="5155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0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JBT06VSJBT02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21616"/>
        <c:axId val="515522008"/>
      </c:scatterChart>
      <c:valAx>
        <c:axId val="51552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2008"/>
        <c:crosses val="autoZero"/>
        <c:crossBetween val="midCat"/>
      </c:valAx>
      <c:valAx>
        <c:axId val="51552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52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JBT06ALL!$M$7:$M$14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JBT06ALL!$N$7:$N$14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664448"/>
        <c:axId val="515664840"/>
      </c:scatterChart>
      <c:valAx>
        <c:axId val="515664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4840"/>
        <c:crosses val="autoZero"/>
        <c:crossBetween val="midCat"/>
      </c:valAx>
      <c:valAx>
        <c:axId val="515664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4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TDP'!$AG$1</c:f>
              <c:strCache>
                <c:ptCount val="1"/>
                <c:pt idx="0">
                  <c:v>JBT01 TN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TDP'!$AG$2:$AG$15</c:f>
              <c:numCache>
                <c:formatCode>General</c:formatCode>
                <c:ptCount val="14"/>
                <c:pt idx="0">
                  <c:v>9.7783359999999995</c:v>
                </c:pt>
                <c:pt idx="1">
                  <c:v>3.1059519999999998</c:v>
                </c:pt>
                <c:pt idx="2">
                  <c:v>2.4874399999999999</c:v>
                </c:pt>
                <c:pt idx="3">
                  <c:v>2.746089</c:v>
                </c:pt>
                <c:pt idx="4">
                  <c:v>1.971592</c:v>
                </c:pt>
                <c:pt idx="5">
                  <c:v>1.658944</c:v>
                </c:pt>
                <c:pt idx="6">
                  <c:v>2.578392</c:v>
                </c:pt>
                <c:pt idx="7">
                  <c:v>32.911270999999999</c:v>
                </c:pt>
                <c:pt idx="8">
                  <c:v>12.171218</c:v>
                </c:pt>
                <c:pt idx="9">
                  <c:v>5.461131</c:v>
                </c:pt>
                <c:pt idx="10">
                  <c:v>4.5724410000000004</c:v>
                </c:pt>
                <c:pt idx="11">
                  <c:v>1.2034</c:v>
                </c:pt>
                <c:pt idx="12">
                  <c:v>0.42877799999999999</c:v>
                </c:pt>
              </c:numCache>
            </c:numRef>
          </c:val>
        </c:ser>
        <c:ser>
          <c:idx val="1"/>
          <c:order val="1"/>
          <c:tx>
            <c:strRef>
              <c:f>'graphs TDP'!$AH$1</c:f>
              <c:strCache>
                <c:ptCount val="1"/>
                <c:pt idx="0">
                  <c:v>JBT07 TN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TDP'!$AH$2:$AH$15</c:f>
              <c:numCache>
                <c:formatCode>General</c:formatCode>
                <c:ptCount val="14"/>
                <c:pt idx="0">
                  <c:v>6.838152</c:v>
                </c:pt>
                <c:pt idx="1">
                  <c:v>1.5661259999999999</c:v>
                </c:pt>
                <c:pt idx="2">
                  <c:v>0.67564000000000002</c:v>
                </c:pt>
                <c:pt idx="3">
                  <c:v>0.658605</c:v>
                </c:pt>
                <c:pt idx="4">
                  <c:v>0.64612000000000003</c:v>
                </c:pt>
                <c:pt idx="5">
                  <c:v>0.72011000000000003</c:v>
                </c:pt>
                <c:pt idx="6">
                  <c:v>1.2558240000000001</c:v>
                </c:pt>
                <c:pt idx="7">
                  <c:v>31.800639999999998</c:v>
                </c:pt>
                <c:pt idx="8">
                  <c:v>18.139912000000002</c:v>
                </c:pt>
                <c:pt idx="9">
                  <c:v>2.9846050000000002</c:v>
                </c:pt>
                <c:pt idx="10">
                  <c:v>8.6287179999999992</c:v>
                </c:pt>
                <c:pt idx="11">
                  <c:v>1.9477340000000001</c:v>
                </c:pt>
                <c:pt idx="12">
                  <c:v>0.53731200000000001</c:v>
                </c:pt>
              </c:numCache>
            </c:numRef>
          </c:val>
        </c:ser>
        <c:ser>
          <c:idx val="2"/>
          <c:order val="2"/>
          <c:tx>
            <c:strRef>
              <c:f>'graphs TDP'!$AI$1</c:f>
              <c:strCache>
                <c:ptCount val="1"/>
                <c:pt idx="0">
                  <c:v>JTB13 TN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TDP'!$AI$2:$AI$15</c:f>
              <c:numCache>
                <c:formatCode>General</c:formatCode>
                <c:ptCount val="14"/>
                <c:pt idx="0">
                  <c:v>1.68055</c:v>
                </c:pt>
                <c:pt idx="1">
                  <c:v>28.041810999999999</c:v>
                </c:pt>
                <c:pt idx="2">
                  <c:v>1.77332</c:v>
                </c:pt>
                <c:pt idx="3">
                  <c:v>0.849024</c:v>
                </c:pt>
                <c:pt idx="4">
                  <c:v>1.6237079999999999</c:v>
                </c:pt>
                <c:pt idx="5">
                  <c:v>0.829677</c:v>
                </c:pt>
                <c:pt idx="6">
                  <c:v>0.63027</c:v>
                </c:pt>
                <c:pt idx="7">
                  <c:v>4.5427350000000004</c:v>
                </c:pt>
                <c:pt idx="8">
                  <c:v>6.1941959999999998</c:v>
                </c:pt>
                <c:pt idx="9">
                  <c:v>0.95863500000000001</c:v>
                </c:pt>
                <c:pt idx="10">
                  <c:v>2.4894989999999999</c:v>
                </c:pt>
                <c:pt idx="11">
                  <c:v>0.88229999999999997</c:v>
                </c:pt>
                <c:pt idx="12">
                  <c:v>0.37331999999999999</c:v>
                </c:pt>
              </c:numCache>
            </c:numRef>
          </c:val>
        </c:ser>
        <c:ser>
          <c:idx val="3"/>
          <c:order val="3"/>
          <c:tx>
            <c:strRef>
              <c:f>'graphs TDP'!$AJ$1</c:f>
              <c:strCache>
                <c:ptCount val="1"/>
                <c:pt idx="0">
                  <c:v>JBT16 TN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TDP'!$AJ$2:$AJ$15</c:f>
              <c:numCache>
                <c:formatCode>General</c:formatCode>
                <c:ptCount val="14"/>
                <c:pt idx="0">
                  <c:v>3.6680130000000002</c:v>
                </c:pt>
                <c:pt idx="1">
                  <c:v>2.2923480000000001</c:v>
                </c:pt>
                <c:pt idx="2">
                  <c:v>1.572648</c:v>
                </c:pt>
                <c:pt idx="3">
                  <c:v>1.199174</c:v>
                </c:pt>
                <c:pt idx="4">
                  <c:v>1.488192</c:v>
                </c:pt>
                <c:pt idx="5">
                  <c:v>0.95975999999999995</c:v>
                </c:pt>
                <c:pt idx="6">
                  <c:v>0.977823</c:v>
                </c:pt>
                <c:pt idx="7">
                  <c:v>14.682722999999999</c:v>
                </c:pt>
                <c:pt idx="8">
                  <c:v>15.037297000000001</c:v>
                </c:pt>
                <c:pt idx="9">
                  <c:v>3.0575999999999999</c:v>
                </c:pt>
                <c:pt idx="10">
                  <c:v>3.1819199999999999</c:v>
                </c:pt>
                <c:pt idx="11">
                  <c:v>1.1850320000000001</c:v>
                </c:pt>
                <c:pt idx="12">
                  <c:v>0.4047</c:v>
                </c:pt>
              </c:numCache>
            </c:numRef>
          </c:val>
        </c:ser>
        <c:ser>
          <c:idx val="4"/>
          <c:order val="4"/>
          <c:tx>
            <c:strRef>
              <c:f>'graphs TDP'!$AK$1</c:f>
              <c:strCache>
                <c:ptCount val="1"/>
                <c:pt idx="0">
                  <c:v>JBT04 TN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TDP'!$AK$2:$AK$15</c:f>
              <c:numCache>
                <c:formatCode>General</c:formatCode>
                <c:ptCount val="14"/>
                <c:pt idx="0">
                  <c:v>1.5654049999999999</c:v>
                </c:pt>
                <c:pt idx="1">
                  <c:v>0.39976</c:v>
                </c:pt>
                <c:pt idx="2">
                  <c:v>0.38932499999999998</c:v>
                </c:pt>
                <c:pt idx="3">
                  <c:v>0.36576900000000001</c:v>
                </c:pt>
                <c:pt idx="4">
                  <c:v>0.46443000000000001</c:v>
                </c:pt>
                <c:pt idx="5">
                  <c:v>0.29427300000000001</c:v>
                </c:pt>
                <c:pt idx="6">
                  <c:v>0.22961400000000001</c:v>
                </c:pt>
                <c:pt idx="7">
                  <c:v>8.1302690000000002</c:v>
                </c:pt>
                <c:pt idx="8">
                  <c:v>2.689883</c:v>
                </c:pt>
                <c:pt idx="9">
                  <c:v>1.0906499999999999</c:v>
                </c:pt>
                <c:pt idx="10">
                  <c:v>0.62242500000000001</c:v>
                </c:pt>
                <c:pt idx="11">
                  <c:v>0.17004</c:v>
                </c:pt>
                <c:pt idx="12">
                  <c:v>6.9723000000000007E-2</c:v>
                </c:pt>
              </c:numCache>
            </c:numRef>
          </c:val>
        </c:ser>
        <c:ser>
          <c:idx val="5"/>
          <c:order val="5"/>
          <c:tx>
            <c:strRef>
              <c:f>'graphs TDP'!$AL$1</c:f>
              <c:strCache>
                <c:ptCount val="1"/>
                <c:pt idx="0">
                  <c:v>JBT18 TN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TDP'!$AL$2:$AL$15</c:f>
              <c:numCache>
                <c:formatCode>General</c:formatCode>
                <c:ptCount val="14"/>
                <c:pt idx="0">
                  <c:v>0.42837800000000004</c:v>
                </c:pt>
                <c:pt idx="1">
                  <c:v>0.13994100000000001</c:v>
                </c:pt>
                <c:pt idx="2">
                  <c:v>4.0014000000000001E-2</c:v>
                </c:pt>
                <c:pt idx="3">
                  <c:v>2.9354999999999999E-2</c:v>
                </c:pt>
                <c:pt idx="4">
                  <c:v>1.3667E-2</c:v>
                </c:pt>
                <c:pt idx="5">
                  <c:v>2.6499999999999999E-2</c:v>
                </c:pt>
                <c:pt idx="6">
                  <c:v>7.9799999999999999E-4</c:v>
                </c:pt>
                <c:pt idx="7">
                  <c:v>0.13511399999999998</c:v>
                </c:pt>
                <c:pt idx="8">
                  <c:v>0.24343200000000001</c:v>
                </c:pt>
                <c:pt idx="9">
                  <c:v>8.3316000000000001E-2</c:v>
                </c:pt>
                <c:pt idx="10">
                  <c:v>0.20194000000000001</c:v>
                </c:pt>
                <c:pt idx="11">
                  <c:v>8.6459999999999995E-2</c:v>
                </c:pt>
                <c:pt idx="12">
                  <c:v>2.6311000000000001E-2</c:v>
                </c:pt>
              </c:numCache>
            </c:numRef>
          </c:val>
        </c:ser>
        <c:ser>
          <c:idx val="6"/>
          <c:order val="6"/>
          <c:tx>
            <c:strRef>
              <c:f>'graphs TDP'!$AM$1</c:f>
              <c:strCache>
                <c:ptCount val="1"/>
                <c:pt idx="0">
                  <c:v>JBT19 TN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TDP'!$AM$2:$AM$15</c:f>
              <c:numCache>
                <c:formatCode>General</c:formatCode>
                <c:ptCount val="14"/>
                <c:pt idx="0">
                  <c:v>0.30637599999999998</c:v>
                </c:pt>
                <c:pt idx="1">
                  <c:v>8.7300000000000003E-2</c:v>
                </c:pt>
                <c:pt idx="2">
                  <c:v>5.1299999999999998E-2</c:v>
                </c:pt>
                <c:pt idx="3">
                  <c:v>1.4749E-2</c:v>
                </c:pt>
                <c:pt idx="4">
                  <c:v>4.8300000000000001E-3</c:v>
                </c:pt>
                <c:pt idx="5">
                  <c:v>9.5549999999999993E-3</c:v>
                </c:pt>
                <c:pt idx="6">
                  <c:v>3.8440000000000002E-3</c:v>
                </c:pt>
                <c:pt idx="7">
                  <c:v>9.2906000000000002E-2</c:v>
                </c:pt>
                <c:pt idx="8">
                  <c:v>0.209734</c:v>
                </c:pt>
                <c:pt idx="9">
                  <c:v>6.0876E-2</c:v>
                </c:pt>
                <c:pt idx="10">
                  <c:v>0.30859500000000001</c:v>
                </c:pt>
                <c:pt idx="11">
                  <c:v>0.10541200000000001</c:v>
                </c:pt>
                <c:pt idx="12">
                  <c:v>3.7932E-2</c:v>
                </c:pt>
              </c:numCache>
            </c:numRef>
          </c:val>
        </c:ser>
        <c:ser>
          <c:idx val="7"/>
          <c:order val="7"/>
          <c:tx>
            <c:strRef>
              <c:f>'graphs TDP'!$AN$1</c:f>
              <c:strCache>
                <c:ptCount val="1"/>
                <c:pt idx="0">
                  <c:v>JBT02 TN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TDP'!$AN$2:$AN$15</c:f>
              <c:numCache>
                <c:formatCode>General</c:formatCode>
                <c:ptCount val="14"/>
                <c:pt idx="0">
                  <c:v>1.365796</c:v>
                </c:pt>
                <c:pt idx="1">
                  <c:v>0.29075200000000001</c:v>
                </c:pt>
                <c:pt idx="2">
                  <c:v>-999</c:v>
                </c:pt>
                <c:pt idx="3">
                  <c:v>0.28520899999999999</c:v>
                </c:pt>
                <c:pt idx="4">
                  <c:v>0.37813799999999997</c:v>
                </c:pt>
                <c:pt idx="5">
                  <c:v>0.21509600000000001</c:v>
                </c:pt>
                <c:pt idx="6">
                  <c:v>0.42437999999999998</c:v>
                </c:pt>
                <c:pt idx="7">
                  <c:v>4.0980189999999999</c:v>
                </c:pt>
                <c:pt idx="8">
                  <c:v>1.2036480000000001</c:v>
                </c:pt>
                <c:pt idx="9">
                  <c:v>0.85726600000000008</c:v>
                </c:pt>
                <c:pt idx="10">
                  <c:v>0.36713499999999999</c:v>
                </c:pt>
                <c:pt idx="11">
                  <c:v>8.1906000000000007E-2</c:v>
                </c:pt>
                <c:pt idx="12">
                  <c:v>1.0933E-2</c:v>
                </c:pt>
              </c:numCache>
            </c:numRef>
          </c:val>
        </c:ser>
        <c:ser>
          <c:idx val="8"/>
          <c:order val="8"/>
          <c:tx>
            <c:strRef>
              <c:f>'graphs TDP'!$AO$1</c:f>
              <c:strCache>
                <c:ptCount val="1"/>
                <c:pt idx="0">
                  <c:v>JBT11 TN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TDP'!$AO$2:$AO$15</c:f>
              <c:numCache>
                <c:formatCode>General</c:formatCode>
                <c:ptCount val="14"/>
                <c:pt idx="0">
                  <c:v>4.8993389999999994</c:v>
                </c:pt>
                <c:pt idx="1">
                  <c:v>1.0075000000000001</c:v>
                </c:pt>
                <c:pt idx="2">
                  <c:v>0.17236000000000001</c:v>
                </c:pt>
                <c:pt idx="3">
                  <c:v>6.3585000000000003E-2</c:v>
                </c:pt>
                <c:pt idx="4">
                  <c:v>5.8057999999999998E-2</c:v>
                </c:pt>
                <c:pt idx="5">
                  <c:v>6.4629000000000006E-2</c:v>
                </c:pt>
                <c:pt idx="6">
                  <c:v>1.848E-3</c:v>
                </c:pt>
                <c:pt idx="7">
                  <c:v>0.30132799999999998</c:v>
                </c:pt>
                <c:pt idx="8">
                  <c:v>2.0001180000000001</c:v>
                </c:pt>
                <c:pt idx="9">
                  <c:v>0.98501000000000005</c:v>
                </c:pt>
                <c:pt idx="10">
                  <c:v>2.132072</c:v>
                </c:pt>
                <c:pt idx="11">
                  <c:v>0.44947199999999998</c:v>
                </c:pt>
                <c:pt idx="12">
                  <c:v>0.11254500000000001</c:v>
                </c:pt>
              </c:numCache>
            </c:numRef>
          </c:val>
        </c:ser>
        <c:ser>
          <c:idx val="9"/>
          <c:order val="9"/>
          <c:tx>
            <c:strRef>
              <c:f>'graphs TDP'!$AP$1</c:f>
              <c:strCache>
                <c:ptCount val="1"/>
                <c:pt idx="0">
                  <c:v>JBT14 TN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TDP'!$AP$2:$AP$15</c:f>
              <c:numCache>
                <c:formatCode>General</c:formatCode>
                <c:ptCount val="14"/>
                <c:pt idx="0">
                  <c:v>19.531583999999999</c:v>
                </c:pt>
                <c:pt idx="1">
                  <c:v>52.316136</c:v>
                </c:pt>
                <c:pt idx="2">
                  <c:v>4.9681379999999997</c:v>
                </c:pt>
                <c:pt idx="3">
                  <c:v>3.5357599999999998</c:v>
                </c:pt>
                <c:pt idx="4">
                  <c:v>16.11561</c:v>
                </c:pt>
                <c:pt idx="5">
                  <c:v>8.1236460000000008</c:v>
                </c:pt>
                <c:pt idx="6">
                  <c:v>8.978904</c:v>
                </c:pt>
                <c:pt idx="7">
                  <c:v>59.448397999999997</c:v>
                </c:pt>
                <c:pt idx="8">
                  <c:v>124.25509600000001</c:v>
                </c:pt>
                <c:pt idx="9">
                  <c:v>8.6000700000000005</c:v>
                </c:pt>
                <c:pt idx="10">
                  <c:v>21.664103000000001</c:v>
                </c:pt>
                <c:pt idx="11">
                  <c:v>8.4249899999999993</c:v>
                </c:pt>
                <c:pt idx="12">
                  <c:v>2.4662000000000002</c:v>
                </c:pt>
              </c:numCache>
            </c:numRef>
          </c:val>
        </c:ser>
        <c:ser>
          <c:idx val="10"/>
          <c:order val="10"/>
          <c:tx>
            <c:strRef>
              <c:f>'graphs TDP'!$AQ$1</c:f>
              <c:strCache>
                <c:ptCount val="1"/>
                <c:pt idx="0">
                  <c:v>JBT05 TN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TDP'!$AQ$2:$AQ$15</c:f>
              <c:numCache>
                <c:formatCode>General</c:formatCode>
                <c:ptCount val="14"/>
                <c:pt idx="0">
                  <c:v>103.119216032284</c:v>
                </c:pt>
                <c:pt idx="1">
                  <c:v>33.653230650496198</c:v>
                </c:pt>
                <c:pt idx="2">
                  <c:v>10.839173889011599</c:v>
                </c:pt>
                <c:pt idx="3">
                  <c:v>7.5333880199549696</c:v>
                </c:pt>
                <c:pt idx="4">
                  <c:v>9.2475823561954194</c:v>
                </c:pt>
                <c:pt idx="5">
                  <c:v>15.7135736353864</c:v>
                </c:pt>
                <c:pt idx="6">
                  <c:v>11.85452360899246</c:v>
                </c:pt>
                <c:pt idx="7">
                  <c:v>75.602519961595604</c:v>
                </c:pt>
                <c:pt idx="8">
                  <c:v>101.6619746704569</c:v>
                </c:pt>
                <c:pt idx="9">
                  <c:v>56.307177959346198</c:v>
                </c:pt>
                <c:pt idx="10">
                  <c:v>65.457764902606996</c:v>
                </c:pt>
                <c:pt idx="11">
                  <c:v>21.61515659298</c:v>
                </c:pt>
                <c:pt idx="12">
                  <c:v>17.630401371768698</c:v>
                </c:pt>
              </c:numCache>
            </c:numRef>
          </c:val>
        </c:ser>
        <c:ser>
          <c:idx val="11"/>
          <c:order val="11"/>
          <c:tx>
            <c:strRef>
              <c:f>'graphs TDP'!$AR$1</c:f>
              <c:strCache>
                <c:ptCount val="1"/>
                <c:pt idx="0">
                  <c:v>JBT06 TN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TDP'!$C$2:$C$15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TDP'!$AR$2:$AR$15</c:f>
              <c:numCache>
                <c:formatCode>General</c:formatCode>
                <c:ptCount val="14"/>
                <c:pt idx="0">
                  <c:v>209.68795840349941</c:v>
                </c:pt>
                <c:pt idx="1">
                  <c:v>41.5461066605395</c:v>
                </c:pt>
                <c:pt idx="2">
                  <c:v>16.660137634489001</c:v>
                </c:pt>
                <c:pt idx="3">
                  <c:v>18.703810305315201</c:v>
                </c:pt>
                <c:pt idx="4">
                  <c:v>17.079041634603499</c:v>
                </c:pt>
                <c:pt idx="5">
                  <c:v>20.781991332736698</c:v>
                </c:pt>
                <c:pt idx="6">
                  <c:v>8.9917636935152299</c:v>
                </c:pt>
                <c:pt idx="7">
                  <c:v>127.55237986638519</c:v>
                </c:pt>
                <c:pt idx="8">
                  <c:v>384.79787853323728</c:v>
                </c:pt>
                <c:pt idx="9">
                  <c:v>160.64023019053201</c:v>
                </c:pt>
                <c:pt idx="10">
                  <c:v>194.21182615106699</c:v>
                </c:pt>
                <c:pt idx="11">
                  <c:v>33.051760390496902</c:v>
                </c:pt>
                <c:pt idx="12">
                  <c:v>7.8036479193473696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691368"/>
        <c:axId val="471691760"/>
      </c:barChart>
      <c:catAx>
        <c:axId val="47169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1760"/>
        <c:crossesAt val="0"/>
        <c:auto val="1"/>
        <c:lblAlgn val="ctr"/>
        <c:lblOffset val="100"/>
        <c:noMultiLvlLbl val="0"/>
      </c:catAx>
      <c:valAx>
        <c:axId val="471691760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1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665624"/>
        <c:axId val="515666016"/>
      </c:scatterChart>
      <c:valAx>
        <c:axId val="51566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6016"/>
        <c:crosses val="autoZero"/>
        <c:crossBetween val="midCat"/>
      </c:valAx>
      <c:valAx>
        <c:axId val="51566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666800"/>
        <c:axId val="515667192"/>
      </c:scatterChart>
      <c:valAx>
        <c:axId val="51566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7192"/>
        <c:crosses val="autoZero"/>
        <c:crossBetween val="midCat"/>
      </c:valAx>
      <c:valAx>
        <c:axId val="515667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66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42344"/>
        <c:axId val="515342736"/>
      </c:scatterChart>
      <c:valAx>
        <c:axId val="515342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2736"/>
        <c:crosses val="autoZero"/>
        <c:crossBetween val="midCat"/>
      </c:valAx>
      <c:valAx>
        <c:axId val="51534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2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43520"/>
        <c:axId val="515343912"/>
      </c:scatterChart>
      <c:valAx>
        <c:axId val="51534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3912"/>
        <c:crosses val="autoZero"/>
        <c:crossBetween val="midCat"/>
      </c:valAx>
      <c:valAx>
        <c:axId val="51534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44696"/>
        <c:axId val="515345088"/>
      </c:scatterChart>
      <c:valAx>
        <c:axId val="51534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5088"/>
        <c:crosses val="autoZero"/>
        <c:crossBetween val="midCat"/>
      </c:valAx>
      <c:valAx>
        <c:axId val="51534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345872"/>
        <c:axId val="515729592"/>
      </c:scatterChart>
      <c:valAx>
        <c:axId val="51534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29592"/>
        <c:crosses val="autoZero"/>
        <c:crossBetween val="midCat"/>
      </c:valAx>
      <c:valAx>
        <c:axId val="515729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34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0376"/>
        <c:axId val="515730768"/>
      </c:scatterChart>
      <c:valAx>
        <c:axId val="51573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0768"/>
        <c:crosses val="autoZero"/>
        <c:crossBetween val="midCat"/>
      </c:valAx>
      <c:valAx>
        <c:axId val="51573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0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1552"/>
        <c:axId val="515731944"/>
      </c:scatterChart>
      <c:valAx>
        <c:axId val="51573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1944"/>
        <c:crosses val="autoZero"/>
        <c:crossBetween val="midCat"/>
      </c:valAx>
      <c:valAx>
        <c:axId val="51573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1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2728"/>
        <c:axId val="515733120"/>
      </c:scatterChart>
      <c:valAx>
        <c:axId val="515732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3120"/>
        <c:crosses val="autoZero"/>
        <c:crossBetween val="midCat"/>
      </c:valAx>
      <c:valAx>
        <c:axId val="51573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3904"/>
        <c:axId val="515734296"/>
      </c:scatterChart>
      <c:valAx>
        <c:axId val="51573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4296"/>
        <c:crosses val="autoZero"/>
        <c:crossBetween val="midCat"/>
      </c:valAx>
      <c:valAx>
        <c:axId val="51573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TN'!$E$1</c:f>
              <c:strCache>
                <c:ptCount val="1"/>
                <c:pt idx="0">
                  <c:v>JBT01 TP</c:v>
                </c:pt>
              </c:strCache>
            </c:strRef>
          </c:tx>
          <c:spPr>
            <a:solidFill>
              <a:srgbClr val="53D6DD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TN'!$E$2:$E$14</c:f>
              <c:numCache>
                <c:formatCode>General</c:formatCode>
                <c:ptCount val="13"/>
                <c:pt idx="0">
                  <c:v>0.42074400000000001</c:v>
                </c:pt>
                <c:pt idx="1">
                  <c:v>1.6719540000000001E-2</c:v>
                </c:pt>
                <c:pt idx="2">
                  <c:v>5.9943999999999997E-2</c:v>
                </c:pt>
                <c:pt idx="3">
                  <c:v>1.033129E-2</c:v>
                </c:pt>
                <c:pt idx="4">
                  <c:v>8.7090999999999991E-3</c:v>
                </c:pt>
                <c:pt idx="5">
                  <c:v>7.4950399999999997E-3</c:v>
                </c:pt>
                <c:pt idx="6">
                  <c:v>1.137994E-2</c:v>
                </c:pt>
                <c:pt idx="7">
                  <c:v>0.19848930000000001</c:v>
                </c:pt>
                <c:pt idx="8">
                  <c:v>0.28400564</c:v>
                </c:pt>
                <c:pt idx="9">
                  <c:v>0.18368509999999999</c:v>
                </c:pt>
                <c:pt idx="10">
                  <c:v>8.4387799999999999E-2</c:v>
                </c:pt>
                <c:pt idx="11">
                  <c:v>8.6426000000000003E-3</c:v>
                </c:pt>
                <c:pt idx="12">
                  <c:v>2.7655599999999998E-3</c:v>
                </c:pt>
              </c:numCache>
            </c:numRef>
          </c:val>
        </c:ser>
        <c:ser>
          <c:idx val="1"/>
          <c:order val="1"/>
          <c:tx>
            <c:strRef>
              <c:f>'graphs TN'!$F$1</c:f>
              <c:strCache>
                <c:ptCount val="1"/>
                <c:pt idx="0">
                  <c:v>JBT07 TP</c:v>
                </c:pt>
              </c:strCache>
            </c:strRef>
          </c:tx>
          <c:spPr>
            <a:solidFill>
              <a:srgbClr val="EB7C4F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TN'!$F$2:$F$14</c:f>
              <c:numCache>
                <c:formatCode>General</c:formatCode>
                <c:ptCount val="13"/>
                <c:pt idx="0">
                  <c:v>0.2028528</c:v>
                </c:pt>
                <c:pt idx="1">
                  <c:v>5.9218200000000004E-3</c:v>
                </c:pt>
                <c:pt idx="2">
                  <c:v>3.2452000000000002E-3</c:v>
                </c:pt>
                <c:pt idx="3">
                  <c:v>2.6269499999999999E-3</c:v>
                </c:pt>
                <c:pt idx="4">
                  <c:v>1.9719999999999998E-3</c:v>
                </c:pt>
                <c:pt idx="5">
                  <c:v>-999</c:v>
                </c:pt>
                <c:pt idx="6">
                  <c:v>6.0482699999999997E-3</c:v>
                </c:pt>
                <c:pt idx="7">
                  <c:v>0.29172500000000001</c:v>
                </c:pt>
                <c:pt idx="8">
                  <c:v>0.36709990999999997</c:v>
                </c:pt>
                <c:pt idx="9">
                  <c:v>1.2775730000000001E-2</c:v>
                </c:pt>
                <c:pt idx="10">
                  <c:v>3.9241860000000003E-2</c:v>
                </c:pt>
                <c:pt idx="11">
                  <c:v>1.7580749999999999E-2</c:v>
                </c:pt>
                <c:pt idx="12">
                  <c:v>2.26968E-3</c:v>
                </c:pt>
              </c:numCache>
            </c:numRef>
          </c:val>
        </c:ser>
        <c:ser>
          <c:idx val="2"/>
          <c:order val="2"/>
          <c:tx>
            <c:strRef>
              <c:f>'graphs TN'!$G$1</c:f>
              <c:strCache>
                <c:ptCount val="1"/>
                <c:pt idx="0">
                  <c:v>JBT13 TP</c:v>
                </c:pt>
              </c:strCache>
            </c:strRef>
          </c:tx>
          <c:spPr>
            <a:solidFill>
              <a:srgbClr val="80E087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TN'!$G$2:$G$14</c:f>
              <c:numCache>
                <c:formatCode>General</c:formatCode>
                <c:ptCount val="13"/>
                <c:pt idx="0">
                  <c:v>3.3059999999999999E-2</c:v>
                </c:pt>
                <c:pt idx="1">
                  <c:v>4.5565844999999996</c:v>
                </c:pt>
                <c:pt idx="2">
                  <c:v>0.38353199999999998</c:v>
                </c:pt>
                <c:pt idx="3">
                  <c:v>0.17939250000000001</c:v>
                </c:pt>
                <c:pt idx="4">
                  <c:v>0.30508350000000001</c:v>
                </c:pt>
                <c:pt idx="5">
                  <c:v>8.48415E-2</c:v>
                </c:pt>
                <c:pt idx="6">
                  <c:v>6.4296000000000006E-2</c:v>
                </c:pt>
                <c:pt idx="7">
                  <c:v>0.1173025</c:v>
                </c:pt>
                <c:pt idx="8">
                  <c:v>5.822401E-2</c:v>
                </c:pt>
                <c:pt idx="9">
                  <c:v>2.7615000000000001E-2</c:v>
                </c:pt>
                <c:pt idx="10">
                  <c:v>1.398051E-2</c:v>
                </c:pt>
                <c:pt idx="11">
                  <c:v>1.09855E-2</c:v>
                </c:pt>
                <c:pt idx="12">
                  <c:v>6.8624999999999997E-3</c:v>
                </c:pt>
              </c:numCache>
            </c:numRef>
          </c:val>
        </c:ser>
        <c:ser>
          <c:idx val="3"/>
          <c:order val="3"/>
          <c:tx>
            <c:strRef>
              <c:f>'graphs TN'!$H$1</c:f>
              <c:strCache>
                <c:ptCount val="1"/>
                <c:pt idx="0">
                  <c:v>JBT16 TP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TN'!$H$2:$H$14</c:f>
              <c:numCache>
                <c:formatCode>General</c:formatCode>
                <c:ptCount val="13"/>
                <c:pt idx="0">
                  <c:v>4.1150109999999997E-2</c:v>
                </c:pt>
                <c:pt idx="1">
                  <c:v>1.538808E-2</c:v>
                </c:pt>
                <c:pt idx="2">
                  <c:v>1.392006E-2</c:v>
                </c:pt>
                <c:pt idx="3">
                  <c:v>1.222059E-2</c:v>
                </c:pt>
                <c:pt idx="4">
                  <c:v>1.0473959999999999E-2</c:v>
                </c:pt>
                <c:pt idx="5">
                  <c:v>8.2026000000000009E-3</c:v>
                </c:pt>
                <c:pt idx="6">
                  <c:v>1.445697E-2</c:v>
                </c:pt>
                <c:pt idx="7">
                  <c:v>5.9558840000000002E-2</c:v>
                </c:pt>
                <c:pt idx="8">
                  <c:v>4.1505719999999996E-2</c:v>
                </c:pt>
                <c:pt idx="9">
                  <c:v>1.028608E-2</c:v>
                </c:pt>
                <c:pt idx="10">
                  <c:v>1.3409519999999999E-2</c:v>
                </c:pt>
                <c:pt idx="11">
                  <c:v>6.9071200000000001E-3</c:v>
                </c:pt>
                <c:pt idx="12">
                  <c:v>2.5982499999999999E-3</c:v>
                </c:pt>
              </c:numCache>
            </c:numRef>
          </c:val>
        </c:ser>
        <c:ser>
          <c:idx val="4"/>
          <c:order val="4"/>
          <c:tx>
            <c:strRef>
              <c:f>'graphs TN'!$I$1</c:f>
              <c:strCache>
                <c:ptCount val="1"/>
                <c:pt idx="0">
                  <c:v>JBT04 TP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TN'!$I$2:$I$14</c:f>
              <c:numCache>
                <c:formatCode>General</c:formatCode>
                <c:ptCount val="13"/>
                <c:pt idx="0">
                  <c:v>0.13483499999999998</c:v>
                </c:pt>
                <c:pt idx="1">
                  <c:v>7.2377600000000002E-3</c:v>
                </c:pt>
                <c:pt idx="2">
                  <c:v>9.7555000000000003E-3</c:v>
                </c:pt>
                <c:pt idx="3">
                  <c:v>7.5497400000000001E-3</c:v>
                </c:pt>
                <c:pt idx="4">
                  <c:v>9.3708000000000003E-3</c:v>
                </c:pt>
                <c:pt idx="5">
                  <c:v>2.4324300000000002E-3</c:v>
                </c:pt>
                <c:pt idx="6">
                  <c:v>4.6008000000000004E-3</c:v>
                </c:pt>
                <c:pt idx="7">
                  <c:v>4.8239680000000007E-2</c:v>
                </c:pt>
                <c:pt idx="8">
                  <c:v>5.2737400000000004E-2</c:v>
                </c:pt>
                <c:pt idx="9">
                  <c:v>3.4636399999999998E-2</c:v>
                </c:pt>
                <c:pt idx="10">
                  <c:v>1.3545E-2</c:v>
                </c:pt>
                <c:pt idx="11">
                  <c:v>1.9655999999999996E-3</c:v>
                </c:pt>
                <c:pt idx="12">
                  <c:v>5.5814999999999999E-4</c:v>
                </c:pt>
              </c:numCache>
            </c:numRef>
          </c:val>
        </c:ser>
        <c:ser>
          <c:idx val="5"/>
          <c:order val="5"/>
          <c:tx>
            <c:strRef>
              <c:f>'graphs TN'!$J$1</c:f>
              <c:strCache>
                <c:ptCount val="1"/>
                <c:pt idx="0">
                  <c:v>JBT18 TP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TN'!$J$2:$J$14</c:f>
              <c:numCache>
                <c:formatCode>General</c:formatCode>
                <c:ptCount val="13"/>
                <c:pt idx="0">
                  <c:v>5.7469649999999997E-2</c:v>
                </c:pt>
                <c:pt idx="1">
                  <c:v>1.5925680000000001E-2</c:v>
                </c:pt>
                <c:pt idx="2">
                  <c:v>2.5496099999999999E-3</c:v>
                </c:pt>
                <c:pt idx="3">
                  <c:v>2.75319E-3</c:v>
                </c:pt>
                <c:pt idx="4">
                  <c:v>8.0444999999999996E-4</c:v>
                </c:pt>
                <c:pt idx="5">
                  <c:v>3.392E-3</c:v>
                </c:pt>
                <c:pt idx="6">
                  <c:v>4.2719999999999998E-5</c:v>
                </c:pt>
                <c:pt idx="7">
                  <c:v>1.64271E-2</c:v>
                </c:pt>
                <c:pt idx="8">
                  <c:v>3.5521200000000003E-2</c:v>
                </c:pt>
                <c:pt idx="9">
                  <c:v>1.0611000000000001E-2</c:v>
                </c:pt>
                <c:pt idx="10">
                  <c:v>3.2134799999999998E-2</c:v>
                </c:pt>
                <c:pt idx="11">
                  <c:v>5.2268999999999996E-3</c:v>
                </c:pt>
                <c:pt idx="12">
                  <c:v>1.37261E-3</c:v>
                </c:pt>
              </c:numCache>
            </c:numRef>
          </c:val>
        </c:ser>
        <c:ser>
          <c:idx val="6"/>
          <c:order val="6"/>
          <c:tx>
            <c:strRef>
              <c:f>'graphs TN'!$K$1</c:f>
              <c:strCache>
                <c:ptCount val="1"/>
                <c:pt idx="0">
                  <c:v>JBT19 TP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TN'!$K$2:$K$14</c:f>
              <c:numCache>
                <c:formatCode>General</c:formatCode>
                <c:ptCount val="13"/>
                <c:pt idx="0">
                  <c:v>1.7404559999999999E-2</c:v>
                </c:pt>
                <c:pt idx="1">
                  <c:v>3.4144000000000002E-3</c:v>
                </c:pt>
                <c:pt idx="2">
                  <c:v>2.8009799999999998E-3</c:v>
                </c:pt>
                <c:pt idx="3">
                  <c:v>6.5618000000000002E-4</c:v>
                </c:pt>
                <c:pt idx="4">
                  <c:v>3.5500499999999998E-4</c:v>
                </c:pt>
                <c:pt idx="5">
                  <c:v>8.5154999999999996E-4</c:v>
                </c:pt>
                <c:pt idx="6">
                  <c:v>4.6809999999999999E-4</c:v>
                </c:pt>
                <c:pt idx="7">
                  <c:v>6.1256799999999997E-3</c:v>
                </c:pt>
                <c:pt idx="8">
                  <c:v>1.222956E-2</c:v>
                </c:pt>
                <c:pt idx="9">
                  <c:v>4.83804E-3</c:v>
                </c:pt>
                <c:pt idx="10">
                  <c:v>2.330627E-2</c:v>
                </c:pt>
                <c:pt idx="11">
                  <c:v>4.23092E-3</c:v>
                </c:pt>
                <c:pt idx="12">
                  <c:v>2.1451199999999999E-3</c:v>
                </c:pt>
              </c:numCache>
            </c:numRef>
          </c:val>
        </c:ser>
        <c:ser>
          <c:idx val="7"/>
          <c:order val="7"/>
          <c:tx>
            <c:strRef>
              <c:f>'graphs TN'!$L$1</c:f>
              <c:strCache>
                <c:ptCount val="1"/>
                <c:pt idx="0">
                  <c:v>JBT02 TP</c:v>
                </c:pt>
              </c:strCache>
            </c:strRef>
          </c:tx>
          <c:spPr>
            <a:solidFill>
              <a:srgbClr val="DA2A00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TN'!$L$2:$L$14</c:f>
              <c:numCache>
                <c:formatCode>General</c:formatCode>
                <c:ptCount val="13"/>
                <c:pt idx="0">
                  <c:v>0.12741949999999999</c:v>
                </c:pt>
                <c:pt idx="1">
                  <c:v>3.8368E-3</c:v>
                </c:pt>
                <c:pt idx="2">
                  <c:v>-999</c:v>
                </c:pt>
                <c:pt idx="3">
                  <c:v>2.5355500000000001E-3</c:v>
                </c:pt>
                <c:pt idx="4">
                  <c:v>2.1603299999999998E-3</c:v>
                </c:pt>
                <c:pt idx="5">
                  <c:v>8.832E-4</c:v>
                </c:pt>
                <c:pt idx="6">
                  <c:v>2.9997000000000001E-3</c:v>
                </c:pt>
                <c:pt idx="7">
                  <c:v>3.1116400000000002E-2</c:v>
                </c:pt>
                <c:pt idx="8">
                  <c:v>3.1665899999999997E-2</c:v>
                </c:pt>
                <c:pt idx="9">
                  <c:v>3.8600099999999998E-2</c:v>
                </c:pt>
                <c:pt idx="10">
                  <c:v>9.4435000000000005E-3</c:v>
                </c:pt>
                <c:pt idx="11">
                  <c:v>7.4562000000000001E-4</c:v>
                </c:pt>
                <c:pt idx="12">
                  <c:v>8.3070000000000003E-5</c:v>
                </c:pt>
              </c:numCache>
            </c:numRef>
          </c:val>
        </c:ser>
        <c:ser>
          <c:idx val="8"/>
          <c:order val="8"/>
          <c:tx>
            <c:strRef>
              <c:f>'graphs TN'!$M$1</c:f>
              <c:strCache>
                <c:ptCount val="1"/>
                <c:pt idx="0">
                  <c:v>JBT11 TP</c:v>
                </c:pt>
              </c:strCache>
            </c:strRef>
          </c:tx>
          <c:spPr>
            <a:solidFill>
              <a:srgbClr val="C7A1E3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TN'!$M$2:$M$14</c:f>
              <c:numCache>
                <c:formatCode>General</c:formatCode>
                <c:ptCount val="13"/>
                <c:pt idx="0">
                  <c:v>9.9550260000000002E-2</c:v>
                </c:pt>
                <c:pt idx="1">
                  <c:v>2.5350000000000001E-2</c:v>
                </c:pt>
                <c:pt idx="2">
                  <c:v>3.2525999999999999E-2</c:v>
                </c:pt>
                <c:pt idx="3">
                  <c:v>1.42085E-3</c:v>
                </c:pt>
                <c:pt idx="4">
                  <c:v>1.1866800000000001E-3</c:v>
                </c:pt>
                <c:pt idx="5">
                  <c:v>2.4899700000000002E-3</c:v>
                </c:pt>
                <c:pt idx="6">
                  <c:v>1.6511999999999999E-4</c:v>
                </c:pt>
                <c:pt idx="7">
                  <c:v>1.5307359999999999E-2</c:v>
                </c:pt>
                <c:pt idx="8">
                  <c:v>3.8052809999999999E-2</c:v>
                </c:pt>
                <c:pt idx="9">
                  <c:v>2.129137E-2</c:v>
                </c:pt>
                <c:pt idx="10">
                  <c:v>0.11254544</c:v>
                </c:pt>
                <c:pt idx="11">
                  <c:v>1.21732E-2</c:v>
                </c:pt>
                <c:pt idx="12">
                  <c:v>5.40765E-3</c:v>
                </c:pt>
              </c:numCache>
            </c:numRef>
          </c:val>
        </c:ser>
        <c:ser>
          <c:idx val="9"/>
          <c:order val="9"/>
          <c:tx>
            <c:strRef>
              <c:f>'graphs TN'!$N$1</c:f>
              <c:strCache>
                <c:ptCount val="1"/>
                <c:pt idx="0">
                  <c:v>JBT14 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TN'!$N$2:$N$14</c:f>
              <c:numCache>
                <c:formatCode>General</c:formatCode>
                <c:ptCount val="13"/>
                <c:pt idx="0">
                  <c:v>0.48554639999999999</c:v>
                </c:pt>
                <c:pt idx="1">
                  <c:v>4.428636</c:v>
                </c:pt>
                <c:pt idx="2">
                  <c:v>0.35486699999999999</c:v>
                </c:pt>
                <c:pt idx="3">
                  <c:v>3.5815600000000003E-2</c:v>
                </c:pt>
                <c:pt idx="4">
                  <c:v>0.1114764</c:v>
                </c:pt>
                <c:pt idx="5">
                  <c:v>6.0455040000000002E-2</c:v>
                </c:pt>
                <c:pt idx="6">
                  <c:v>0.14284620000000001</c:v>
                </c:pt>
                <c:pt idx="7">
                  <c:v>1.0734219999999999</c:v>
                </c:pt>
                <c:pt idx="8">
                  <c:v>0.86716695999999993</c:v>
                </c:pt>
                <c:pt idx="9">
                  <c:v>6.6352599999999998E-2</c:v>
                </c:pt>
                <c:pt idx="10">
                  <c:v>0.14860380000000001</c:v>
                </c:pt>
                <c:pt idx="11">
                  <c:v>5.1790830000000003E-2</c:v>
                </c:pt>
                <c:pt idx="12">
                  <c:v>1.5382399999999999E-2</c:v>
                </c:pt>
              </c:numCache>
            </c:numRef>
          </c:val>
        </c:ser>
        <c:ser>
          <c:idx val="10"/>
          <c:order val="10"/>
          <c:tx>
            <c:strRef>
              <c:f>'graphs TN'!$O$1</c:f>
              <c:strCache>
                <c:ptCount val="1"/>
                <c:pt idx="0">
                  <c:v>JBT05 TP</c:v>
                </c:pt>
              </c:strCache>
            </c:strRef>
          </c:tx>
          <c:spPr>
            <a:solidFill>
              <a:srgbClr val="FD73D2"/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TN'!$O$2:$O$14</c:f>
              <c:numCache>
                <c:formatCode>General</c:formatCode>
                <c:ptCount val="13"/>
                <c:pt idx="0">
                  <c:v>0.57774772989225498</c:v>
                </c:pt>
                <c:pt idx="1">
                  <c:v>5.2156298425123197E-2</c:v>
                </c:pt>
                <c:pt idx="2">
                  <c:v>4.3824153190073899E-2</c:v>
                </c:pt>
                <c:pt idx="3">
                  <c:v>2.7498298475881301E-2</c:v>
                </c:pt>
                <c:pt idx="4">
                  <c:v>3.8931180042748599E-2</c:v>
                </c:pt>
                <c:pt idx="5">
                  <c:v>8.3772679633447894E-2</c:v>
                </c:pt>
                <c:pt idx="6">
                  <c:v>5.0103373264526199E-2</c:v>
                </c:pt>
                <c:pt idx="7">
                  <c:v>0.91223481522399008</c:v>
                </c:pt>
                <c:pt idx="8">
                  <c:v>0.94245960839519682</c:v>
                </c:pt>
                <c:pt idx="9">
                  <c:v>1.3423441159084699</c:v>
                </c:pt>
                <c:pt idx="10">
                  <c:v>0.30569108482435697</c:v>
                </c:pt>
                <c:pt idx="11">
                  <c:v>7.7923547717549793E-2</c:v>
                </c:pt>
                <c:pt idx="12">
                  <c:v>3.4918148019976801E-2</c:v>
                </c:pt>
              </c:numCache>
            </c:numRef>
          </c:val>
        </c:ser>
        <c:ser>
          <c:idx val="11"/>
          <c:order val="11"/>
          <c:tx>
            <c:strRef>
              <c:f>'graphs TN'!$P$1</c:f>
              <c:strCache>
                <c:ptCount val="1"/>
                <c:pt idx="0">
                  <c:v>JBT06 TP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TN'!$P$2:$P$14</c:f>
              <c:numCache>
                <c:formatCode>General</c:formatCode>
                <c:ptCount val="13"/>
                <c:pt idx="0">
                  <c:v>1.3890977653768939</c:v>
                </c:pt>
                <c:pt idx="1">
                  <c:v>0.28718506908206998</c:v>
                </c:pt>
                <c:pt idx="2">
                  <c:v>0.25892894517480602</c:v>
                </c:pt>
                <c:pt idx="3">
                  <c:v>5.6227706823705002E-2</c:v>
                </c:pt>
                <c:pt idx="4">
                  <c:v>9.1105827041951595E-2</c:v>
                </c:pt>
                <c:pt idx="5">
                  <c:v>3.7960169139565299E-2</c:v>
                </c:pt>
                <c:pt idx="6">
                  <c:v>1.7851295568008199E-2</c:v>
                </c:pt>
                <c:pt idx="7">
                  <c:v>0.86344645633810502</c:v>
                </c:pt>
                <c:pt idx="8">
                  <c:v>2.1830845775462637</c:v>
                </c:pt>
                <c:pt idx="9">
                  <c:v>1.38211216918646</c:v>
                </c:pt>
                <c:pt idx="10">
                  <c:v>0.76372085245273502</c:v>
                </c:pt>
                <c:pt idx="11">
                  <c:v>0.10880543019061401</c:v>
                </c:pt>
                <c:pt idx="12">
                  <c:v>2.5689381106756701E-2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692544"/>
        <c:axId val="471692936"/>
      </c:barChart>
      <c:catAx>
        <c:axId val="4716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2936"/>
        <c:crossesAt val="0"/>
        <c:auto val="1"/>
        <c:lblAlgn val="ctr"/>
        <c:lblOffset val="100"/>
        <c:noMultiLvlLbl val="0"/>
      </c:catAx>
      <c:valAx>
        <c:axId val="471692936"/>
        <c:scaling>
          <c:orientation val="minMax"/>
          <c:max val="1.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</a:t>
            </a:r>
          </a:p>
          <a:p>
            <a:pPr>
              <a:defRPr/>
            </a:pPr>
            <a:r>
              <a:rPr lang="en-US"/>
              <a:t>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5080"/>
        <c:axId val="515735472"/>
      </c:scatterChart>
      <c:valAx>
        <c:axId val="51573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5472"/>
        <c:crosses val="autoZero"/>
        <c:crossBetween val="midCat"/>
      </c:valAx>
      <c:valAx>
        <c:axId val="51573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5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736256"/>
        <c:axId val="515736648"/>
      </c:scatterChart>
      <c:valAx>
        <c:axId val="51573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6648"/>
        <c:crosses val="autoZero"/>
        <c:crossBetween val="midCat"/>
      </c:valAx>
      <c:valAx>
        <c:axId val="51573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73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JBT14VSJBT16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JBT14ALL!$F$7:$F$14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JBT14ALL!$L$7:$L$14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2728"/>
        <c:axId val="516123120"/>
      </c:scatterChart>
      <c:valAx>
        <c:axId val="516122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3120"/>
        <c:crosses val="autoZero"/>
        <c:crossBetween val="midCat"/>
      </c:valAx>
      <c:valAx>
        <c:axId val="51612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3904"/>
        <c:axId val="516124296"/>
      </c:scatterChart>
      <c:valAx>
        <c:axId val="51612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4296"/>
        <c:crosses val="autoZero"/>
        <c:crossBetween val="midCat"/>
      </c:valAx>
      <c:valAx>
        <c:axId val="51612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5080"/>
        <c:axId val="516125472"/>
      </c:scatterChart>
      <c:valAx>
        <c:axId val="516125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5472"/>
        <c:crosses val="autoZero"/>
        <c:crossBetween val="midCat"/>
      </c:valAx>
      <c:valAx>
        <c:axId val="51612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5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6256"/>
        <c:axId val="516126648"/>
      </c:scatterChart>
      <c:valAx>
        <c:axId val="51612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6648"/>
        <c:crosses val="autoZero"/>
        <c:crossBetween val="midCat"/>
      </c:valAx>
      <c:valAx>
        <c:axId val="51612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7432"/>
        <c:axId val="516127824"/>
      </c:scatterChart>
      <c:valAx>
        <c:axId val="51612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7824"/>
        <c:crosses val="autoZero"/>
        <c:crossBetween val="midCat"/>
      </c:valAx>
      <c:valAx>
        <c:axId val="51612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8608"/>
        <c:axId val="516129000"/>
      </c:scatterChart>
      <c:valAx>
        <c:axId val="51612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9000"/>
        <c:crosses val="autoZero"/>
        <c:crossBetween val="midCat"/>
      </c:valAx>
      <c:valAx>
        <c:axId val="51612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129784"/>
        <c:axId val="516130176"/>
      </c:scatterChart>
      <c:valAx>
        <c:axId val="516129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30176"/>
        <c:crosses val="autoZero"/>
        <c:crossBetween val="midCat"/>
      </c:valAx>
      <c:valAx>
        <c:axId val="51613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129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2344"/>
        <c:axId val="516512736"/>
      </c:scatterChart>
      <c:valAx>
        <c:axId val="516512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2736"/>
        <c:crosses val="autoZero"/>
        <c:crossBetween val="midCat"/>
      </c:valAx>
      <c:valAx>
        <c:axId val="51651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2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TN'!$T$1</c:f>
              <c:strCache>
                <c:ptCount val="1"/>
                <c:pt idx="0">
                  <c:v>JBT01 TDP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TN'!$T$2:$T$15</c:f>
              <c:numCache>
                <c:formatCode>General</c:formatCode>
                <c:ptCount val="14"/>
                <c:pt idx="0">
                  <c:v>7.9274120000000003E-2</c:v>
                </c:pt>
                <c:pt idx="1">
                  <c:v>9.6434799999999994E-3</c:v>
                </c:pt>
                <c:pt idx="2">
                  <c:v>1.26024E-2</c:v>
                </c:pt>
                <c:pt idx="3">
                  <c:v>6.9588999999999996E-3</c:v>
                </c:pt>
                <c:pt idx="4">
                  <c:v>2.8165600000000001E-3</c:v>
                </c:pt>
                <c:pt idx="5">
                  <c:v>4.3590399999999998E-3</c:v>
                </c:pt>
                <c:pt idx="6">
                  <c:v>6.40619E-3</c:v>
                </c:pt>
                <c:pt idx="7">
                  <c:v>0.12605661000000001</c:v>
                </c:pt>
                <c:pt idx="8">
                  <c:v>0.10403818000000001</c:v>
                </c:pt>
                <c:pt idx="9">
                  <c:v>8.7312200000000006E-2</c:v>
                </c:pt>
                <c:pt idx="10">
                  <c:v>4.0902250000000001E-2</c:v>
                </c:pt>
                <c:pt idx="11">
                  <c:v>5.9349499999999996E-3</c:v>
                </c:pt>
                <c:pt idx="12">
                  <c:v>2.4285800000000001E-3</c:v>
                </c:pt>
              </c:numCache>
            </c:numRef>
          </c:val>
        </c:ser>
        <c:ser>
          <c:idx val="1"/>
          <c:order val="1"/>
          <c:tx>
            <c:strRef>
              <c:f>'graphs TN'!$U$1</c:f>
              <c:strCache>
                <c:ptCount val="1"/>
                <c:pt idx="0">
                  <c:v>JBT07 TDP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TN'!$U$2:$U$15</c:f>
              <c:numCache>
                <c:formatCode>General</c:formatCode>
                <c:ptCount val="14"/>
                <c:pt idx="0">
                  <c:v>5.2495200000000006E-2</c:v>
                </c:pt>
                <c:pt idx="1">
                  <c:v>3.8777400000000002E-3</c:v>
                </c:pt>
                <c:pt idx="2">
                  <c:v>1.5827E-3</c:v>
                </c:pt>
                <c:pt idx="3">
                  <c:v>1.7679E-3</c:v>
                </c:pt>
                <c:pt idx="4">
                  <c:v>8.12E-4</c:v>
                </c:pt>
                <c:pt idx="5">
                  <c:v>1.76326E-3</c:v>
                </c:pt>
                <c:pt idx="6">
                  <c:v>2.6316899999999999E-3</c:v>
                </c:pt>
                <c:pt idx="7">
                  <c:v>0.20058199999999998</c:v>
                </c:pt>
                <c:pt idx="8">
                  <c:v>0.19901832000000003</c:v>
                </c:pt>
                <c:pt idx="9">
                  <c:v>5.6721000000000002E-3</c:v>
                </c:pt>
                <c:pt idx="10">
                  <c:v>3.0820859999999999E-2</c:v>
                </c:pt>
                <c:pt idx="11">
                  <c:v>7.9486299999999999E-3</c:v>
                </c:pt>
                <c:pt idx="12">
                  <c:v>1.93772E-3</c:v>
                </c:pt>
              </c:numCache>
            </c:numRef>
          </c:val>
        </c:ser>
        <c:ser>
          <c:idx val="2"/>
          <c:order val="2"/>
          <c:tx>
            <c:strRef>
              <c:f>'graphs TN'!$V$1</c:f>
              <c:strCache>
                <c:ptCount val="1"/>
                <c:pt idx="0">
                  <c:v>JBT13 TDP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TN'!$V$2:$V$15</c:f>
              <c:numCache>
                <c:formatCode>General</c:formatCode>
                <c:ptCount val="14"/>
                <c:pt idx="0">
                  <c:v>9.8353499999999996E-3</c:v>
                </c:pt>
                <c:pt idx="1">
                  <c:v>-999</c:v>
                </c:pt>
                <c:pt idx="2">
                  <c:v>0.26032749999999999</c:v>
                </c:pt>
                <c:pt idx="3">
                  <c:v>0.124821</c:v>
                </c:pt>
                <c:pt idx="4">
                  <c:v>0.19062399999999999</c:v>
                </c:pt>
                <c:pt idx="5">
                  <c:v>5.1008999999999999E-2</c:v>
                </c:pt>
                <c:pt idx="6">
                  <c:v>4.1242500000000001E-2</c:v>
                </c:pt>
                <c:pt idx="7">
                  <c:v>4.6387499999999998E-2</c:v>
                </c:pt>
                <c:pt idx="8">
                  <c:v>3.0817250000000001E-2</c:v>
                </c:pt>
                <c:pt idx="9">
                  <c:v>1.5069900000000001E-2</c:v>
                </c:pt>
                <c:pt idx="10">
                  <c:v>1.390716E-2</c:v>
                </c:pt>
                <c:pt idx="11">
                  <c:v>1.0207000000000001E-2</c:v>
                </c:pt>
                <c:pt idx="12">
                  <c:v>4.8678000000000003E-3</c:v>
                </c:pt>
              </c:numCache>
            </c:numRef>
          </c:val>
        </c:ser>
        <c:ser>
          <c:idx val="3"/>
          <c:order val="3"/>
          <c:tx>
            <c:strRef>
              <c:f>'graphs TN'!$W$1</c:f>
              <c:strCache>
                <c:ptCount val="1"/>
                <c:pt idx="0">
                  <c:v>JBT16 TDP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TN'!$W$2:$W$15</c:f>
              <c:numCache>
                <c:formatCode>General</c:formatCode>
                <c:ptCount val="14"/>
                <c:pt idx="0">
                  <c:v>1.8011389999999999E-2</c:v>
                </c:pt>
                <c:pt idx="1">
                  <c:v>1.0549559999999999E-2</c:v>
                </c:pt>
                <c:pt idx="2">
                  <c:v>9.0320999999999995E-3</c:v>
                </c:pt>
                <c:pt idx="3">
                  <c:v>8.1012900000000006E-3</c:v>
                </c:pt>
                <c:pt idx="4">
                  <c:v>3.8822399999999999E-3</c:v>
                </c:pt>
                <c:pt idx="5">
                  <c:v>4.8545999999999997E-3</c:v>
                </c:pt>
                <c:pt idx="6">
                  <c:v>5.5370699999999998E-3</c:v>
                </c:pt>
                <c:pt idx="7">
                  <c:v>2.9445570000000001E-2</c:v>
                </c:pt>
                <c:pt idx="8">
                  <c:v>3.1362790000000002E-2</c:v>
                </c:pt>
                <c:pt idx="9">
                  <c:v>9.3452799999999992E-3</c:v>
                </c:pt>
                <c:pt idx="10">
                  <c:v>8.44724E-3</c:v>
                </c:pt>
                <c:pt idx="11">
                  <c:v>6.1322399999999997E-3</c:v>
                </c:pt>
                <c:pt idx="12">
                  <c:v>1.85725E-3</c:v>
                </c:pt>
              </c:numCache>
            </c:numRef>
          </c:val>
        </c:ser>
        <c:ser>
          <c:idx val="4"/>
          <c:order val="4"/>
          <c:tx>
            <c:strRef>
              <c:f>'graphs TN'!$X$1</c:f>
              <c:strCache>
                <c:ptCount val="1"/>
                <c:pt idx="0">
                  <c:v>JBT04 TDP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TN'!$X$2:$X$15</c:f>
              <c:numCache>
                <c:formatCode>General</c:formatCode>
                <c:ptCount val="14"/>
                <c:pt idx="0">
                  <c:v>2.0953300000000001E-2</c:v>
                </c:pt>
                <c:pt idx="1">
                  <c:v>2.3354399999999998E-3</c:v>
                </c:pt>
                <c:pt idx="2">
                  <c:v>2.1121999999999998E-3</c:v>
                </c:pt>
                <c:pt idx="3">
                  <c:v>1.51497E-3</c:v>
                </c:pt>
                <c:pt idx="4">
                  <c:v>8.7954000000000005E-4</c:v>
                </c:pt>
                <c:pt idx="5">
                  <c:v>1.1113200000000001E-3</c:v>
                </c:pt>
                <c:pt idx="6">
                  <c:v>2.1086999999999998E-3</c:v>
                </c:pt>
                <c:pt idx="7">
                  <c:v>2.0090549999999999E-2</c:v>
                </c:pt>
                <c:pt idx="8">
                  <c:v>1.4559300000000001E-2</c:v>
                </c:pt>
                <c:pt idx="9">
                  <c:v>6.8082999999999998E-3</c:v>
                </c:pt>
                <c:pt idx="10">
                  <c:v>4.1279999999999997E-3</c:v>
                </c:pt>
                <c:pt idx="11">
                  <c:v>1.5405E-3</c:v>
                </c:pt>
                <c:pt idx="12">
                  <c:v>4.4102999999999997E-4</c:v>
                </c:pt>
              </c:numCache>
            </c:numRef>
          </c:val>
        </c:ser>
        <c:ser>
          <c:idx val="5"/>
          <c:order val="5"/>
          <c:tx>
            <c:strRef>
              <c:f>'graphs TN'!$Y$1</c:f>
              <c:strCache>
                <c:ptCount val="1"/>
                <c:pt idx="0">
                  <c:v>JBT18 TDP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TN'!$Y$2:$Y$15</c:f>
              <c:numCache>
                <c:formatCode>General</c:formatCode>
                <c:ptCount val="14"/>
                <c:pt idx="0">
                  <c:v>1.488401E-2</c:v>
                </c:pt>
                <c:pt idx="1">
                  <c:v>7.0758899999999996E-3</c:v>
                </c:pt>
                <c:pt idx="2">
                  <c:v>8.208E-4</c:v>
                </c:pt>
                <c:pt idx="3">
                  <c:v>7.1069999999999998E-4</c:v>
                </c:pt>
                <c:pt idx="4">
                  <c:v>1.4878E-4</c:v>
                </c:pt>
                <c:pt idx="5">
                  <c:v>6.5932000000000002E-4</c:v>
                </c:pt>
                <c:pt idx="6">
                  <c:v>-999</c:v>
                </c:pt>
                <c:pt idx="7">
                  <c:v>4.80928E-3</c:v>
                </c:pt>
                <c:pt idx="8">
                  <c:v>1.8480960000000001E-2</c:v>
                </c:pt>
                <c:pt idx="9">
                  <c:v>4.6766999999999998E-3</c:v>
                </c:pt>
                <c:pt idx="10">
                  <c:v>2.9149600000000001E-2</c:v>
                </c:pt>
                <c:pt idx="11">
                  <c:v>3.1440000000000001E-3</c:v>
                </c:pt>
                <c:pt idx="12">
                  <c:v>8.9393999999999997E-4</c:v>
                </c:pt>
              </c:numCache>
            </c:numRef>
          </c:val>
        </c:ser>
        <c:ser>
          <c:idx val="6"/>
          <c:order val="6"/>
          <c:tx>
            <c:strRef>
              <c:f>'graphs TN'!$Z$1</c:f>
              <c:strCache>
                <c:ptCount val="1"/>
                <c:pt idx="0">
                  <c:v>JBT19 TDP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TN'!$Z$2:$Z$15</c:f>
              <c:numCache>
                <c:formatCode>General</c:formatCode>
                <c:ptCount val="14"/>
                <c:pt idx="0">
                  <c:v>8.4334400000000004E-3</c:v>
                </c:pt>
                <c:pt idx="1">
                  <c:v>2.4443999999999998E-3</c:v>
                </c:pt>
                <c:pt idx="2">
                  <c:v>1.1337299999999999E-3</c:v>
                </c:pt>
                <c:pt idx="3">
                  <c:v>3.1304E-4</c:v>
                </c:pt>
                <c:pt idx="4">
                  <c:v>1.15575E-4</c:v>
                </c:pt>
                <c:pt idx="5">
                  <c:v>2.4254999999999999E-4</c:v>
                </c:pt>
                <c:pt idx="6">
                  <c:v>-999</c:v>
                </c:pt>
                <c:pt idx="7">
                  <c:v>3.78781E-3</c:v>
                </c:pt>
                <c:pt idx="8">
                  <c:v>9.2460200000000006E-3</c:v>
                </c:pt>
                <c:pt idx="9">
                  <c:v>2.3282400000000001E-3</c:v>
                </c:pt>
                <c:pt idx="10">
                  <c:v>2.1807380000000001E-2</c:v>
                </c:pt>
                <c:pt idx="11">
                  <c:v>3.9709999999999997E-3</c:v>
                </c:pt>
                <c:pt idx="12">
                  <c:v>1.22298E-3</c:v>
                </c:pt>
              </c:numCache>
            </c:numRef>
          </c:val>
        </c:ser>
        <c:ser>
          <c:idx val="7"/>
          <c:order val="7"/>
          <c:tx>
            <c:strRef>
              <c:f>'graphs TN'!$AA$1</c:f>
              <c:strCache>
                <c:ptCount val="1"/>
                <c:pt idx="0">
                  <c:v>JBT02 TDP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TN'!$AA$2:$AA$15</c:f>
              <c:numCache>
                <c:formatCode>General</c:formatCode>
                <c:ptCount val="14"/>
                <c:pt idx="0">
                  <c:v>2.1797199999999999E-2</c:v>
                </c:pt>
                <c:pt idx="1">
                  <c:v>1.3235199999999999E-3</c:v>
                </c:pt>
                <c:pt idx="2">
                  <c:v>-999</c:v>
                </c:pt>
                <c:pt idx="3">
                  <c:v>9.7868999999999994E-4</c:v>
                </c:pt>
                <c:pt idx="4">
                  <c:v>9.0521999999999998E-4</c:v>
                </c:pt>
                <c:pt idx="5">
                  <c:v>5.2439999999999995E-4</c:v>
                </c:pt>
                <c:pt idx="6">
                  <c:v>1.3959E-3</c:v>
                </c:pt>
                <c:pt idx="7">
                  <c:v>1.3385640000000001E-2</c:v>
                </c:pt>
                <c:pt idx="8">
                  <c:v>1.3221200000000001E-2</c:v>
                </c:pt>
                <c:pt idx="9">
                  <c:v>1.63114E-2</c:v>
                </c:pt>
                <c:pt idx="10">
                  <c:v>5.9589999999999999E-3</c:v>
                </c:pt>
                <c:pt idx="11">
                  <c:v>7.1807999999999996E-4</c:v>
                </c:pt>
                <c:pt idx="12">
                  <c:v>5.1999999999999997E-5</c:v>
                </c:pt>
              </c:numCache>
            </c:numRef>
          </c:val>
        </c:ser>
        <c:ser>
          <c:idx val="8"/>
          <c:order val="8"/>
          <c:tx>
            <c:strRef>
              <c:f>'graphs TN'!$AB$1</c:f>
              <c:strCache>
                <c:ptCount val="1"/>
                <c:pt idx="0">
                  <c:v>JBT11 TDP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TN'!$AB$2:$AB$15</c:f>
              <c:numCache>
                <c:formatCode>General</c:formatCode>
                <c:ptCount val="14"/>
                <c:pt idx="0">
                  <c:v>3.784419E-2</c:v>
                </c:pt>
                <c:pt idx="1">
                  <c:v>1.8768750000000001E-2</c:v>
                </c:pt>
                <c:pt idx="2">
                  <c:v>4.0032000000000002E-3</c:v>
                </c:pt>
                <c:pt idx="3">
                  <c:v>7.5359999999999999E-4</c:v>
                </c:pt>
                <c:pt idx="4">
                  <c:v>4.147E-4</c:v>
                </c:pt>
                <c:pt idx="5">
                  <c:v>8.6171999999999996E-4</c:v>
                </c:pt>
                <c:pt idx="6">
                  <c:v>6.3360000000000003E-5</c:v>
                </c:pt>
                <c:pt idx="7">
                  <c:v>8.5551199999999994E-3</c:v>
                </c:pt>
                <c:pt idx="8">
                  <c:v>2.9407870000000003E-2</c:v>
                </c:pt>
                <c:pt idx="9">
                  <c:v>1.4775150000000001E-2</c:v>
                </c:pt>
                <c:pt idx="10">
                  <c:v>5.8544600000000002E-2</c:v>
                </c:pt>
                <c:pt idx="11">
                  <c:v>7.2102800000000003E-3</c:v>
                </c:pt>
                <c:pt idx="12">
                  <c:v>3.2207999999999998E-3</c:v>
                </c:pt>
              </c:numCache>
            </c:numRef>
          </c:val>
        </c:ser>
        <c:ser>
          <c:idx val="9"/>
          <c:order val="9"/>
          <c:tx>
            <c:strRef>
              <c:f>'graphs TN'!$AC$1</c:f>
              <c:strCache>
                <c:ptCount val="1"/>
                <c:pt idx="0">
                  <c:v>JBT14 TDP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TN'!$AC$2:$AC$15</c:f>
              <c:numCache>
                <c:formatCode>General</c:formatCode>
                <c:ptCount val="14"/>
                <c:pt idx="0">
                  <c:v>0.14017752</c:v>
                </c:pt>
                <c:pt idx="1">
                  <c:v>1.675424</c:v>
                </c:pt>
                <c:pt idx="2">
                  <c:v>9.4116900000000003E-2</c:v>
                </c:pt>
                <c:pt idx="3">
                  <c:v>3.4670600000000003E-2</c:v>
                </c:pt>
                <c:pt idx="4">
                  <c:v>0.1155154</c:v>
                </c:pt>
                <c:pt idx="5">
                  <c:v>4.9366140000000003E-2</c:v>
                </c:pt>
                <c:pt idx="6">
                  <c:v>9.9765599999999996E-2</c:v>
                </c:pt>
                <c:pt idx="7">
                  <c:v>0.61503799999999997</c:v>
                </c:pt>
                <c:pt idx="8">
                  <c:v>0.52920084000000001</c:v>
                </c:pt>
                <c:pt idx="9">
                  <c:v>5.6303079999999998E-2</c:v>
                </c:pt>
                <c:pt idx="10">
                  <c:v>0.12864427000000001</c:v>
                </c:pt>
                <c:pt idx="11">
                  <c:v>4.532514E-2</c:v>
                </c:pt>
                <c:pt idx="12">
                  <c:v>1.24773E-2</c:v>
                </c:pt>
              </c:numCache>
            </c:numRef>
          </c:val>
        </c:ser>
        <c:ser>
          <c:idx val="10"/>
          <c:order val="10"/>
          <c:tx>
            <c:strRef>
              <c:f>'graphs TN'!$AD$1</c:f>
              <c:strCache>
                <c:ptCount val="1"/>
                <c:pt idx="0">
                  <c:v>JBT05 TDP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TN'!$AD$2:$AD$15</c:f>
              <c:numCache>
                <c:formatCode>General</c:formatCode>
                <c:ptCount val="14"/>
                <c:pt idx="0">
                  <c:v>0.36284308187930298</c:v>
                </c:pt>
                <c:pt idx="1">
                  <c:v>4.1290402919889203E-2</c:v>
                </c:pt>
                <c:pt idx="2">
                  <c:v>2.8047458041647301E-2</c:v>
                </c:pt>
                <c:pt idx="3">
                  <c:v>2.6495756343948101E-2</c:v>
                </c:pt>
                <c:pt idx="4">
                  <c:v>2.44318842497015E-2</c:v>
                </c:pt>
                <c:pt idx="5">
                  <c:v>6.1466344819807901E-2</c:v>
                </c:pt>
                <c:pt idx="6">
                  <c:v>3.32385123290811E-2</c:v>
                </c:pt>
                <c:pt idx="7">
                  <c:v>0.77786025952539006</c:v>
                </c:pt>
                <c:pt idx="8">
                  <c:v>0.72241156098305526</c:v>
                </c:pt>
                <c:pt idx="9">
                  <c:v>1.1712843347661499</c:v>
                </c:pt>
                <c:pt idx="10">
                  <c:v>0.23037589001255901</c:v>
                </c:pt>
                <c:pt idx="11">
                  <c:v>4.6772292627666801E-2</c:v>
                </c:pt>
                <c:pt idx="12">
                  <c:v>3.0675756204465599E-2</c:v>
                </c:pt>
              </c:numCache>
            </c:numRef>
          </c:val>
        </c:ser>
        <c:ser>
          <c:idx val="11"/>
          <c:order val="11"/>
          <c:tx>
            <c:strRef>
              <c:f>'graphs TN'!$AE$1</c:f>
              <c:strCache>
                <c:ptCount val="1"/>
                <c:pt idx="0">
                  <c:v>JBT06 TDP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TN'!$AE$2:$AE$15</c:f>
              <c:numCache>
                <c:formatCode>General</c:formatCode>
                <c:ptCount val="14"/>
                <c:pt idx="0">
                  <c:v>0.96127173215843498</c:v>
                </c:pt>
                <c:pt idx="1">
                  <c:v>0.15348446469830601</c:v>
                </c:pt>
                <c:pt idx="2">
                  <c:v>5.1627422707637101E-2</c:v>
                </c:pt>
                <c:pt idx="3">
                  <c:v>3.1394495095067199E-2</c:v>
                </c:pt>
                <c:pt idx="4">
                  <c:v>5.86906378552862E-2</c:v>
                </c:pt>
                <c:pt idx="5">
                  <c:v>2.9150847187345501E-2</c:v>
                </c:pt>
                <c:pt idx="6">
                  <c:v>1.0617437233259801E-2</c:v>
                </c:pt>
                <c:pt idx="7">
                  <c:v>0.51159372199489705</c:v>
                </c:pt>
                <c:pt idx="8">
                  <c:v>1.5566906332202421</c:v>
                </c:pt>
                <c:pt idx="9">
                  <c:v>0.83047968060765598</c:v>
                </c:pt>
                <c:pt idx="10">
                  <c:v>0.63245633093742104</c:v>
                </c:pt>
                <c:pt idx="11">
                  <c:v>4.7165103330964603E-2</c:v>
                </c:pt>
                <c:pt idx="12">
                  <c:v>1.1135862541842401E-2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96272"/>
        <c:axId val="471195880"/>
      </c:barChart>
      <c:catAx>
        <c:axId val="47119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5880"/>
        <c:crossesAt val="0"/>
        <c:auto val="1"/>
        <c:lblAlgn val="ctr"/>
        <c:lblOffset val="100"/>
        <c:noMultiLvlLbl val="0"/>
      </c:catAx>
      <c:valAx>
        <c:axId val="471195880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3520"/>
        <c:axId val="516513912"/>
      </c:scatterChart>
      <c:valAx>
        <c:axId val="51651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3912"/>
        <c:crosses val="autoZero"/>
        <c:crossBetween val="midCat"/>
      </c:valAx>
      <c:valAx>
        <c:axId val="51651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4696"/>
        <c:axId val="516515088"/>
      </c:scatterChart>
      <c:valAx>
        <c:axId val="51651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5088"/>
        <c:crosses val="autoZero"/>
        <c:crossBetween val="midCat"/>
      </c:valAx>
      <c:valAx>
        <c:axId val="51651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5872"/>
        <c:axId val="516516264"/>
      </c:scatterChart>
      <c:valAx>
        <c:axId val="51651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6264"/>
        <c:crosses val="autoZero"/>
        <c:crossBetween val="midCat"/>
      </c:valAx>
      <c:valAx>
        <c:axId val="51651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7048"/>
        <c:axId val="516517440"/>
      </c:scatterChart>
      <c:valAx>
        <c:axId val="516517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7440"/>
        <c:crosses val="autoZero"/>
        <c:crossBetween val="midCat"/>
      </c:valAx>
      <c:valAx>
        <c:axId val="51651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7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8224"/>
        <c:axId val="516518616"/>
      </c:scatterChart>
      <c:valAx>
        <c:axId val="516518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8616"/>
        <c:crosses val="autoZero"/>
        <c:crossBetween val="midCat"/>
      </c:valAx>
      <c:valAx>
        <c:axId val="516518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8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519400"/>
        <c:axId val="516831448"/>
      </c:scatterChart>
      <c:valAx>
        <c:axId val="51651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1448"/>
        <c:crosses val="autoZero"/>
        <c:crossBetween val="midCat"/>
      </c:valAx>
      <c:valAx>
        <c:axId val="51683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51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2232"/>
        <c:axId val="516832624"/>
      </c:scatterChart>
      <c:valAx>
        <c:axId val="516832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2624"/>
        <c:crosses val="autoZero"/>
        <c:crossBetween val="midCat"/>
      </c:valAx>
      <c:valAx>
        <c:axId val="51683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2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JBT02VSJBT06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JBT02ALL!$N$7:$N$14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JBT02ALL!$J$7:$J$14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3408"/>
        <c:axId val="516833800"/>
      </c:scatterChart>
      <c:valAx>
        <c:axId val="51683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3800"/>
        <c:crosses val="autoZero"/>
        <c:crossBetween val="midCat"/>
      </c:valAx>
      <c:valAx>
        <c:axId val="51683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4584"/>
        <c:axId val="516834976"/>
      </c:scatterChart>
      <c:valAx>
        <c:axId val="51683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4976"/>
        <c:crosses val="autoZero"/>
        <c:crossBetween val="midCat"/>
      </c:valAx>
      <c:valAx>
        <c:axId val="51683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4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5760"/>
        <c:axId val="516836152"/>
      </c:scatterChart>
      <c:valAx>
        <c:axId val="51683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6152"/>
        <c:crosses val="autoZero"/>
        <c:crossBetween val="midCat"/>
      </c:valAx>
      <c:valAx>
        <c:axId val="51683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 TN'!$AG$1</c:f>
              <c:strCache>
                <c:ptCount val="1"/>
                <c:pt idx="0">
                  <c:v>JBT01 TN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TN'!$AG$2:$AG$15</c:f>
              <c:numCache>
                <c:formatCode>General</c:formatCode>
                <c:ptCount val="14"/>
                <c:pt idx="0">
                  <c:v>9.7783359999999995</c:v>
                </c:pt>
                <c:pt idx="1">
                  <c:v>3.1059519999999998</c:v>
                </c:pt>
                <c:pt idx="2">
                  <c:v>2.4874399999999999</c:v>
                </c:pt>
                <c:pt idx="3">
                  <c:v>2.746089</c:v>
                </c:pt>
                <c:pt idx="4">
                  <c:v>1.971592</c:v>
                </c:pt>
                <c:pt idx="5">
                  <c:v>1.658944</c:v>
                </c:pt>
                <c:pt idx="6">
                  <c:v>2.578392</c:v>
                </c:pt>
                <c:pt idx="7">
                  <c:v>32.911270999999999</c:v>
                </c:pt>
                <c:pt idx="8">
                  <c:v>12.171218</c:v>
                </c:pt>
                <c:pt idx="9">
                  <c:v>5.461131</c:v>
                </c:pt>
                <c:pt idx="10">
                  <c:v>4.5724410000000004</c:v>
                </c:pt>
                <c:pt idx="11">
                  <c:v>1.2034</c:v>
                </c:pt>
                <c:pt idx="12">
                  <c:v>0.42877799999999999</c:v>
                </c:pt>
              </c:numCache>
            </c:numRef>
          </c:val>
        </c:ser>
        <c:ser>
          <c:idx val="1"/>
          <c:order val="1"/>
          <c:tx>
            <c:strRef>
              <c:f>'graphs TN'!$AH$1</c:f>
              <c:strCache>
                <c:ptCount val="1"/>
                <c:pt idx="0">
                  <c:v>JBT07 TN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TN'!$AH$2:$AH$15</c:f>
              <c:numCache>
                <c:formatCode>General</c:formatCode>
                <c:ptCount val="14"/>
                <c:pt idx="0">
                  <c:v>6.838152</c:v>
                </c:pt>
                <c:pt idx="1">
                  <c:v>1.5661259999999999</c:v>
                </c:pt>
                <c:pt idx="2">
                  <c:v>0.67564000000000002</c:v>
                </c:pt>
                <c:pt idx="3">
                  <c:v>0.658605</c:v>
                </c:pt>
                <c:pt idx="4">
                  <c:v>0.64612000000000003</c:v>
                </c:pt>
                <c:pt idx="5">
                  <c:v>0.72011000000000003</c:v>
                </c:pt>
                <c:pt idx="6">
                  <c:v>1.2558240000000001</c:v>
                </c:pt>
                <c:pt idx="7">
                  <c:v>31.800639999999998</c:v>
                </c:pt>
                <c:pt idx="8">
                  <c:v>18.139912000000002</c:v>
                </c:pt>
                <c:pt idx="9">
                  <c:v>2.9846050000000002</c:v>
                </c:pt>
                <c:pt idx="10">
                  <c:v>8.6287179999999992</c:v>
                </c:pt>
                <c:pt idx="11">
                  <c:v>1.9477340000000001</c:v>
                </c:pt>
                <c:pt idx="12">
                  <c:v>0.53731200000000001</c:v>
                </c:pt>
              </c:numCache>
            </c:numRef>
          </c:val>
        </c:ser>
        <c:ser>
          <c:idx val="2"/>
          <c:order val="2"/>
          <c:tx>
            <c:strRef>
              <c:f>'graphs TN'!$AI$1</c:f>
              <c:strCache>
                <c:ptCount val="1"/>
                <c:pt idx="0">
                  <c:v>JTB13 TN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TN'!$AI$2:$AI$15</c:f>
              <c:numCache>
                <c:formatCode>General</c:formatCode>
                <c:ptCount val="14"/>
                <c:pt idx="0">
                  <c:v>1.68055</c:v>
                </c:pt>
                <c:pt idx="1">
                  <c:v>28.041810999999999</c:v>
                </c:pt>
                <c:pt idx="2">
                  <c:v>1.77332</c:v>
                </c:pt>
                <c:pt idx="3">
                  <c:v>0.849024</c:v>
                </c:pt>
                <c:pt idx="4">
                  <c:v>1.6237079999999999</c:v>
                </c:pt>
                <c:pt idx="5">
                  <c:v>0.829677</c:v>
                </c:pt>
                <c:pt idx="6">
                  <c:v>0.63027</c:v>
                </c:pt>
                <c:pt idx="7">
                  <c:v>4.5427350000000004</c:v>
                </c:pt>
                <c:pt idx="8">
                  <c:v>6.1941959999999998</c:v>
                </c:pt>
                <c:pt idx="9">
                  <c:v>0.95863500000000001</c:v>
                </c:pt>
                <c:pt idx="10">
                  <c:v>2.4894989999999999</c:v>
                </c:pt>
                <c:pt idx="11">
                  <c:v>0.88229999999999997</c:v>
                </c:pt>
                <c:pt idx="12">
                  <c:v>0.37331999999999999</c:v>
                </c:pt>
              </c:numCache>
            </c:numRef>
          </c:val>
        </c:ser>
        <c:ser>
          <c:idx val="3"/>
          <c:order val="3"/>
          <c:tx>
            <c:strRef>
              <c:f>'graphs TN'!$AJ$1</c:f>
              <c:strCache>
                <c:ptCount val="1"/>
                <c:pt idx="0">
                  <c:v>JBT16 TN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TN'!$AJ$2:$AJ$15</c:f>
              <c:numCache>
                <c:formatCode>General</c:formatCode>
                <c:ptCount val="14"/>
                <c:pt idx="0">
                  <c:v>3.6680130000000002</c:v>
                </c:pt>
                <c:pt idx="1">
                  <c:v>2.2923480000000001</c:v>
                </c:pt>
                <c:pt idx="2">
                  <c:v>1.572648</c:v>
                </c:pt>
                <c:pt idx="3">
                  <c:v>1.199174</c:v>
                </c:pt>
                <c:pt idx="4">
                  <c:v>1.488192</c:v>
                </c:pt>
                <c:pt idx="5">
                  <c:v>0.95975999999999995</c:v>
                </c:pt>
                <c:pt idx="6">
                  <c:v>0.977823</c:v>
                </c:pt>
                <c:pt idx="7">
                  <c:v>14.682722999999999</c:v>
                </c:pt>
                <c:pt idx="8">
                  <c:v>15.037297000000001</c:v>
                </c:pt>
                <c:pt idx="9">
                  <c:v>3.0575999999999999</c:v>
                </c:pt>
                <c:pt idx="10">
                  <c:v>3.1819199999999999</c:v>
                </c:pt>
                <c:pt idx="11">
                  <c:v>1.1850320000000001</c:v>
                </c:pt>
                <c:pt idx="12">
                  <c:v>0.4047</c:v>
                </c:pt>
              </c:numCache>
            </c:numRef>
          </c:val>
        </c:ser>
        <c:ser>
          <c:idx val="4"/>
          <c:order val="4"/>
          <c:tx>
            <c:strRef>
              <c:f>'graphs TN'!$AK$1</c:f>
              <c:strCache>
                <c:ptCount val="1"/>
                <c:pt idx="0">
                  <c:v>JBT04 TN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TN'!$AK$2:$AK$15</c:f>
              <c:numCache>
                <c:formatCode>General</c:formatCode>
                <c:ptCount val="14"/>
                <c:pt idx="0">
                  <c:v>1.5654049999999999</c:v>
                </c:pt>
                <c:pt idx="1">
                  <c:v>0.39976</c:v>
                </c:pt>
                <c:pt idx="2">
                  <c:v>0.38932499999999998</c:v>
                </c:pt>
                <c:pt idx="3">
                  <c:v>0.36576900000000001</c:v>
                </c:pt>
                <c:pt idx="4">
                  <c:v>0.46443000000000001</c:v>
                </c:pt>
                <c:pt idx="5">
                  <c:v>0.29427300000000001</c:v>
                </c:pt>
                <c:pt idx="6">
                  <c:v>0.22961400000000001</c:v>
                </c:pt>
                <c:pt idx="7">
                  <c:v>8.1302690000000002</c:v>
                </c:pt>
                <c:pt idx="8">
                  <c:v>2.689883</c:v>
                </c:pt>
                <c:pt idx="9">
                  <c:v>1.0906499999999999</c:v>
                </c:pt>
                <c:pt idx="10">
                  <c:v>0.62242500000000001</c:v>
                </c:pt>
                <c:pt idx="11">
                  <c:v>0.17004</c:v>
                </c:pt>
                <c:pt idx="12">
                  <c:v>6.9723000000000007E-2</c:v>
                </c:pt>
              </c:numCache>
            </c:numRef>
          </c:val>
        </c:ser>
        <c:ser>
          <c:idx val="5"/>
          <c:order val="5"/>
          <c:tx>
            <c:strRef>
              <c:f>'graphs TN'!$AL$1</c:f>
              <c:strCache>
                <c:ptCount val="1"/>
                <c:pt idx="0">
                  <c:v>JBT18 TN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TN'!$AL$2:$AL$15</c:f>
              <c:numCache>
                <c:formatCode>General</c:formatCode>
                <c:ptCount val="14"/>
                <c:pt idx="0">
                  <c:v>0.42837800000000004</c:v>
                </c:pt>
                <c:pt idx="1">
                  <c:v>0.13994100000000001</c:v>
                </c:pt>
                <c:pt idx="2">
                  <c:v>4.0014000000000001E-2</c:v>
                </c:pt>
                <c:pt idx="3">
                  <c:v>2.9354999999999999E-2</c:v>
                </c:pt>
                <c:pt idx="4">
                  <c:v>1.3667E-2</c:v>
                </c:pt>
                <c:pt idx="5">
                  <c:v>2.6499999999999999E-2</c:v>
                </c:pt>
                <c:pt idx="6">
                  <c:v>7.9799999999999999E-4</c:v>
                </c:pt>
                <c:pt idx="7">
                  <c:v>0.13511399999999998</c:v>
                </c:pt>
                <c:pt idx="8">
                  <c:v>0.24343200000000001</c:v>
                </c:pt>
                <c:pt idx="9">
                  <c:v>8.3316000000000001E-2</c:v>
                </c:pt>
                <c:pt idx="10">
                  <c:v>0.20194000000000001</c:v>
                </c:pt>
                <c:pt idx="11">
                  <c:v>8.6459999999999995E-2</c:v>
                </c:pt>
                <c:pt idx="12">
                  <c:v>2.6311000000000001E-2</c:v>
                </c:pt>
              </c:numCache>
            </c:numRef>
          </c:val>
        </c:ser>
        <c:ser>
          <c:idx val="6"/>
          <c:order val="6"/>
          <c:tx>
            <c:strRef>
              <c:f>'graphs TN'!$AM$1</c:f>
              <c:strCache>
                <c:ptCount val="1"/>
                <c:pt idx="0">
                  <c:v>JBT19 TN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TN'!$AM$2:$AM$15</c:f>
              <c:numCache>
                <c:formatCode>General</c:formatCode>
                <c:ptCount val="14"/>
                <c:pt idx="0">
                  <c:v>0.30637599999999998</c:v>
                </c:pt>
                <c:pt idx="1">
                  <c:v>8.7300000000000003E-2</c:v>
                </c:pt>
                <c:pt idx="2">
                  <c:v>5.1299999999999998E-2</c:v>
                </c:pt>
                <c:pt idx="3">
                  <c:v>1.4749E-2</c:v>
                </c:pt>
                <c:pt idx="4">
                  <c:v>4.8300000000000001E-3</c:v>
                </c:pt>
                <c:pt idx="5">
                  <c:v>9.5549999999999993E-3</c:v>
                </c:pt>
                <c:pt idx="6">
                  <c:v>3.8440000000000002E-3</c:v>
                </c:pt>
                <c:pt idx="7">
                  <c:v>9.2906000000000002E-2</c:v>
                </c:pt>
                <c:pt idx="8">
                  <c:v>0.209734</c:v>
                </c:pt>
                <c:pt idx="9">
                  <c:v>6.0876E-2</c:v>
                </c:pt>
                <c:pt idx="10">
                  <c:v>0.30859500000000001</c:v>
                </c:pt>
                <c:pt idx="11">
                  <c:v>0.10541200000000001</c:v>
                </c:pt>
                <c:pt idx="12">
                  <c:v>3.7932E-2</c:v>
                </c:pt>
              </c:numCache>
            </c:numRef>
          </c:val>
        </c:ser>
        <c:ser>
          <c:idx val="7"/>
          <c:order val="7"/>
          <c:tx>
            <c:strRef>
              <c:f>'graphs TN'!$AN$1</c:f>
              <c:strCache>
                <c:ptCount val="1"/>
                <c:pt idx="0">
                  <c:v>JBT02 TN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TN'!$AN$2:$AN$15</c:f>
              <c:numCache>
                <c:formatCode>General</c:formatCode>
                <c:ptCount val="14"/>
                <c:pt idx="0">
                  <c:v>1.365796</c:v>
                </c:pt>
                <c:pt idx="1">
                  <c:v>0.29075200000000001</c:v>
                </c:pt>
                <c:pt idx="2">
                  <c:v>-999</c:v>
                </c:pt>
                <c:pt idx="3">
                  <c:v>0.28520899999999999</c:v>
                </c:pt>
                <c:pt idx="4">
                  <c:v>0.37813799999999997</c:v>
                </c:pt>
                <c:pt idx="5">
                  <c:v>0.21509600000000001</c:v>
                </c:pt>
                <c:pt idx="6">
                  <c:v>0.42437999999999998</c:v>
                </c:pt>
                <c:pt idx="7">
                  <c:v>4.0980189999999999</c:v>
                </c:pt>
                <c:pt idx="8">
                  <c:v>1.2036480000000001</c:v>
                </c:pt>
                <c:pt idx="9">
                  <c:v>0.85726600000000008</c:v>
                </c:pt>
                <c:pt idx="10">
                  <c:v>0.36713499999999999</c:v>
                </c:pt>
                <c:pt idx="11">
                  <c:v>8.1906000000000007E-2</c:v>
                </c:pt>
                <c:pt idx="12">
                  <c:v>1.0933E-2</c:v>
                </c:pt>
              </c:numCache>
            </c:numRef>
          </c:val>
        </c:ser>
        <c:ser>
          <c:idx val="8"/>
          <c:order val="8"/>
          <c:tx>
            <c:strRef>
              <c:f>'graphs TN'!$AO$1</c:f>
              <c:strCache>
                <c:ptCount val="1"/>
                <c:pt idx="0">
                  <c:v>JBT11 TN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TN'!$AO$2:$AO$15</c:f>
              <c:numCache>
                <c:formatCode>General</c:formatCode>
                <c:ptCount val="14"/>
                <c:pt idx="0">
                  <c:v>4.8993389999999994</c:v>
                </c:pt>
                <c:pt idx="1">
                  <c:v>1.0075000000000001</c:v>
                </c:pt>
                <c:pt idx="2">
                  <c:v>0.17236000000000001</c:v>
                </c:pt>
                <c:pt idx="3">
                  <c:v>6.3585000000000003E-2</c:v>
                </c:pt>
                <c:pt idx="4">
                  <c:v>5.8057999999999998E-2</c:v>
                </c:pt>
                <c:pt idx="5">
                  <c:v>6.4629000000000006E-2</c:v>
                </c:pt>
                <c:pt idx="6">
                  <c:v>1.848E-3</c:v>
                </c:pt>
                <c:pt idx="7">
                  <c:v>0.30132799999999998</c:v>
                </c:pt>
                <c:pt idx="8">
                  <c:v>2.0001180000000001</c:v>
                </c:pt>
                <c:pt idx="9">
                  <c:v>0.98501000000000005</c:v>
                </c:pt>
                <c:pt idx="10">
                  <c:v>2.132072</c:v>
                </c:pt>
                <c:pt idx="11">
                  <c:v>0.44947199999999998</c:v>
                </c:pt>
                <c:pt idx="12">
                  <c:v>0.11254500000000001</c:v>
                </c:pt>
              </c:numCache>
            </c:numRef>
          </c:val>
        </c:ser>
        <c:ser>
          <c:idx val="9"/>
          <c:order val="9"/>
          <c:tx>
            <c:strRef>
              <c:f>'graphs TN'!$AP$1</c:f>
              <c:strCache>
                <c:ptCount val="1"/>
                <c:pt idx="0">
                  <c:v>JBT14 TN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TN'!$AP$2:$AP$15</c:f>
              <c:numCache>
                <c:formatCode>General</c:formatCode>
                <c:ptCount val="14"/>
                <c:pt idx="0">
                  <c:v>19.531583999999999</c:v>
                </c:pt>
                <c:pt idx="1">
                  <c:v>52.316136</c:v>
                </c:pt>
                <c:pt idx="2">
                  <c:v>4.9681379999999997</c:v>
                </c:pt>
                <c:pt idx="3">
                  <c:v>3.5357599999999998</c:v>
                </c:pt>
                <c:pt idx="4">
                  <c:v>16.11561</c:v>
                </c:pt>
                <c:pt idx="5">
                  <c:v>8.1236460000000008</c:v>
                </c:pt>
                <c:pt idx="6">
                  <c:v>8.978904</c:v>
                </c:pt>
                <c:pt idx="7">
                  <c:v>59.448397999999997</c:v>
                </c:pt>
                <c:pt idx="8">
                  <c:v>124.25509600000001</c:v>
                </c:pt>
                <c:pt idx="9">
                  <c:v>8.6000700000000005</c:v>
                </c:pt>
                <c:pt idx="10">
                  <c:v>21.664103000000001</c:v>
                </c:pt>
                <c:pt idx="11">
                  <c:v>8.4249899999999993</c:v>
                </c:pt>
                <c:pt idx="12">
                  <c:v>2.4662000000000002</c:v>
                </c:pt>
              </c:numCache>
            </c:numRef>
          </c:val>
        </c:ser>
        <c:ser>
          <c:idx val="10"/>
          <c:order val="10"/>
          <c:tx>
            <c:strRef>
              <c:f>'graphs TN'!$AQ$1</c:f>
              <c:strCache>
                <c:ptCount val="1"/>
                <c:pt idx="0">
                  <c:v>JBT05 TN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TN'!$AQ$2:$AQ$15</c:f>
              <c:numCache>
                <c:formatCode>General</c:formatCode>
                <c:ptCount val="14"/>
                <c:pt idx="0">
                  <c:v>103.119216032284</c:v>
                </c:pt>
                <c:pt idx="1">
                  <c:v>33.653230650496198</c:v>
                </c:pt>
                <c:pt idx="2">
                  <c:v>10.839173889011599</c:v>
                </c:pt>
                <c:pt idx="3">
                  <c:v>7.5333880199549696</c:v>
                </c:pt>
                <c:pt idx="4">
                  <c:v>9.2475823561954194</c:v>
                </c:pt>
                <c:pt idx="5">
                  <c:v>15.7135736353864</c:v>
                </c:pt>
                <c:pt idx="6">
                  <c:v>11.863270725037374</c:v>
                </c:pt>
                <c:pt idx="7">
                  <c:v>75.602519961595604</c:v>
                </c:pt>
                <c:pt idx="8">
                  <c:v>101.6619746704569</c:v>
                </c:pt>
                <c:pt idx="9">
                  <c:v>56.307177959346198</c:v>
                </c:pt>
                <c:pt idx="10">
                  <c:v>65.457764902606996</c:v>
                </c:pt>
                <c:pt idx="11">
                  <c:v>21.61515659298</c:v>
                </c:pt>
                <c:pt idx="12">
                  <c:v>17.630401371768698</c:v>
                </c:pt>
              </c:numCache>
            </c:numRef>
          </c:val>
        </c:ser>
        <c:ser>
          <c:idx val="11"/>
          <c:order val="11"/>
          <c:tx>
            <c:strRef>
              <c:f>'graphs TN'!$AR$1</c:f>
              <c:strCache>
                <c:ptCount val="1"/>
                <c:pt idx="0">
                  <c:v>JBT06 TN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'graphs TN'!$C$2:$C$15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'graphs TN'!$AR$2:$AR$15</c:f>
              <c:numCache>
                <c:formatCode>General</c:formatCode>
                <c:ptCount val="14"/>
                <c:pt idx="0">
                  <c:v>209.68795840349941</c:v>
                </c:pt>
                <c:pt idx="1">
                  <c:v>41.5461066605395</c:v>
                </c:pt>
                <c:pt idx="2">
                  <c:v>16.660137634489001</c:v>
                </c:pt>
                <c:pt idx="3">
                  <c:v>18.703810305315201</c:v>
                </c:pt>
                <c:pt idx="4">
                  <c:v>17.079041634603499</c:v>
                </c:pt>
                <c:pt idx="5">
                  <c:v>20.781991332736698</c:v>
                </c:pt>
                <c:pt idx="6">
                  <c:v>8.9917636935152299</c:v>
                </c:pt>
                <c:pt idx="7">
                  <c:v>127.55237986638519</c:v>
                </c:pt>
                <c:pt idx="8">
                  <c:v>384.79787853323728</c:v>
                </c:pt>
                <c:pt idx="9">
                  <c:v>160.64023019053201</c:v>
                </c:pt>
                <c:pt idx="10">
                  <c:v>194.21182615106699</c:v>
                </c:pt>
                <c:pt idx="11">
                  <c:v>33.051760390496902</c:v>
                </c:pt>
                <c:pt idx="12">
                  <c:v>7.8036479193473696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694112"/>
        <c:axId val="471694504"/>
      </c:barChart>
      <c:catAx>
        <c:axId val="47169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4504"/>
        <c:crossesAt val="0"/>
        <c:auto val="1"/>
        <c:lblAlgn val="ctr"/>
        <c:lblOffset val="100"/>
        <c:noMultiLvlLbl val="0"/>
      </c:catAx>
      <c:valAx>
        <c:axId val="471694504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9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6936"/>
        <c:axId val="516837328"/>
      </c:scatterChart>
      <c:valAx>
        <c:axId val="516836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7328"/>
        <c:crosses val="autoZero"/>
        <c:crossBetween val="midCat"/>
      </c:valAx>
      <c:valAx>
        <c:axId val="51683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6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8112"/>
        <c:axId val="516838504"/>
      </c:scatterChart>
      <c:valAx>
        <c:axId val="516838112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8504"/>
        <c:crosses val="autoZero"/>
        <c:crossBetween val="midCat"/>
      </c:valAx>
      <c:valAx>
        <c:axId val="516838504"/>
        <c:scaling>
          <c:orientation val="minMax"/>
          <c:max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83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0808"/>
        <c:axId val="517401200"/>
      </c:scatterChart>
      <c:valAx>
        <c:axId val="517400808"/>
        <c:scaling>
          <c:orientation val="minMax"/>
          <c:max val="2.0000000000000004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1200"/>
        <c:crosses val="autoZero"/>
        <c:crossBetween val="midCat"/>
      </c:valAx>
      <c:valAx>
        <c:axId val="517401200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0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1984"/>
        <c:axId val="517402376"/>
      </c:scatterChart>
      <c:valAx>
        <c:axId val="51740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2376"/>
        <c:crosses val="autoZero"/>
        <c:crossBetween val="midCat"/>
      </c:valAx>
      <c:valAx>
        <c:axId val="517402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1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3160"/>
        <c:axId val="517403552"/>
      </c:scatterChart>
      <c:valAx>
        <c:axId val="517403160"/>
        <c:scaling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3552"/>
        <c:crosses val="autoZero"/>
        <c:crossBetween val="midCat"/>
      </c:valAx>
      <c:valAx>
        <c:axId val="517403552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3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4336"/>
        <c:axId val="517404728"/>
      </c:scatterChart>
      <c:valAx>
        <c:axId val="517404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4728"/>
        <c:crosses val="autoZero"/>
        <c:crossBetween val="midCat"/>
      </c:valAx>
      <c:valAx>
        <c:axId val="51740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5512"/>
        <c:axId val="517405904"/>
      </c:scatterChart>
      <c:valAx>
        <c:axId val="51740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5904"/>
        <c:crosses val="autoZero"/>
        <c:crossBetween val="midCat"/>
      </c:valAx>
      <c:valAx>
        <c:axId val="51740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5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6688"/>
        <c:axId val="517407080"/>
      </c:scatterChart>
      <c:valAx>
        <c:axId val="51740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7080"/>
        <c:crosses val="autoZero"/>
        <c:crossBetween val="midCat"/>
      </c:valAx>
      <c:valAx>
        <c:axId val="51740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6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JBT18VSJBT06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'JBT18'!$N$7:$N$14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xVal>
          <c:yVal>
            <c:numRef>
              <c:f>'JBT18'!$H$7:$H$14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07864"/>
        <c:axId val="517408256"/>
      </c:scatterChart>
      <c:valAx>
        <c:axId val="517407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8256"/>
        <c:crosses val="autoZero"/>
        <c:crossBetween val="midCat"/>
      </c:valAx>
      <c:valAx>
        <c:axId val="51740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407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623824"/>
        <c:axId val="517624216"/>
      </c:scatterChart>
      <c:valAx>
        <c:axId val="51762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4216"/>
        <c:crosses val="autoZero"/>
        <c:crossBetween val="midCat"/>
      </c:valAx>
      <c:valAx>
        <c:axId val="51762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graphs!$E$1</c:f>
              <c:strCache>
                <c:ptCount val="1"/>
                <c:pt idx="0">
                  <c:v>JBT01 TP</c:v>
                </c:pt>
              </c:strCache>
            </c:strRef>
          </c:tx>
          <c:spPr>
            <a:solidFill>
              <a:srgbClr val="53D6DD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graphs!$E$2:$E$14</c:f>
              <c:numCache>
                <c:formatCode>General</c:formatCode>
                <c:ptCount val="13"/>
                <c:pt idx="0">
                  <c:v>0.42074400000000001</c:v>
                </c:pt>
                <c:pt idx="1">
                  <c:v>1.6719540000000001E-2</c:v>
                </c:pt>
                <c:pt idx="2">
                  <c:v>5.9943999999999997E-2</c:v>
                </c:pt>
                <c:pt idx="3">
                  <c:v>1.033129E-2</c:v>
                </c:pt>
                <c:pt idx="4">
                  <c:v>8.7090999999999991E-3</c:v>
                </c:pt>
                <c:pt idx="5">
                  <c:v>7.4950399999999997E-3</c:v>
                </c:pt>
                <c:pt idx="6">
                  <c:v>1.137994E-2</c:v>
                </c:pt>
                <c:pt idx="7">
                  <c:v>0.19848930000000001</c:v>
                </c:pt>
                <c:pt idx="8">
                  <c:v>0.28400564</c:v>
                </c:pt>
                <c:pt idx="9">
                  <c:v>0.18368509999999999</c:v>
                </c:pt>
                <c:pt idx="10">
                  <c:v>8.4387799999999999E-2</c:v>
                </c:pt>
                <c:pt idx="11">
                  <c:v>8.6426000000000003E-3</c:v>
                </c:pt>
                <c:pt idx="12">
                  <c:v>2.7655599999999998E-3</c:v>
                </c:pt>
              </c:numCache>
            </c:numRef>
          </c:val>
        </c:ser>
        <c:ser>
          <c:idx val="1"/>
          <c:order val="1"/>
          <c:tx>
            <c:strRef>
              <c:f>graphs!$F$1</c:f>
              <c:strCache>
                <c:ptCount val="1"/>
                <c:pt idx="0">
                  <c:v>JBT07 TP</c:v>
                </c:pt>
              </c:strCache>
            </c:strRef>
          </c:tx>
          <c:spPr>
            <a:solidFill>
              <a:srgbClr val="EB7C4F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graphs!$F$2:$F$14</c:f>
              <c:numCache>
                <c:formatCode>General</c:formatCode>
                <c:ptCount val="13"/>
                <c:pt idx="0">
                  <c:v>0.2028528</c:v>
                </c:pt>
                <c:pt idx="1">
                  <c:v>5.9218200000000004E-3</c:v>
                </c:pt>
                <c:pt idx="2">
                  <c:v>3.2452000000000002E-3</c:v>
                </c:pt>
                <c:pt idx="3">
                  <c:v>2.6269499999999999E-3</c:v>
                </c:pt>
                <c:pt idx="4">
                  <c:v>1.9719999999999998E-3</c:v>
                </c:pt>
                <c:pt idx="5">
                  <c:v>-999</c:v>
                </c:pt>
                <c:pt idx="6">
                  <c:v>6.0482699999999997E-3</c:v>
                </c:pt>
                <c:pt idx="7">
                  <c:v>0.29172500000000001</c:v>
                </c:pt>
                <c:pt idx="8">
                  <c:v>0.36709990999999997</c:v>
                </c:pt>
                <c:pt idx="9">
                  <c:v>1.2775730000000001E-2</c:v>
                </c:pt>
                <c:pt idx="10">
                  <c:v>3.9241860000000003E-2</c:v>
                </c:pt>
                <c:pt idx="11">
                  <c:v>1.7580749999999999E-2</c:v>
                </c:pt>
                <c:pt idx="12">
                  <c:v>2.26968E-3</c:v>
                </c:pt>
              </c:numCache>
            </c:numRef>
          </c:val>
        </c:ser>
        <c:ser>
          <c:idx val="2"/>
          <c:order val="2"/>
          <c:tx>
            <c:strRef>
              <c:f>graphs!$G$1</c:f>
              <c:strCache>
                <c:ptCount val="1"/>
                <c:pt idx="0">
                  <c:v>JBT13 TP</c:v>
                </c:pt>
              </c:strCache>
            </c:strRef>
          </c:tx>
          <c:spPr>
            <a:solidFill>
              <a:srgbClr val="80E087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graphs!$G$2:$G$14</c:f>
              <c:numCache>
                <c:formatCode>General</c:formatCode>
                <c:ptCount val="13"/>
                <c:pt idx="0">
                  <c:v>3.3059999999999999E-2</c:v>
                </c:pt>
                <c:pt idx="1">
                  <c:v>4.5565844999999996</c:v>
                </c:pt>
                <c:pt idx="2">
                  <c:v>0.38353199999999998</c:v>
                </c:pt>
                <c:pt idx="3">
                  <c:v>0.17939250000000001</c:v>
                </c:pt>
                <c:pt idx="4">
                  <c:v>0.30508350000000001</c:v>
                </c:pt>
                <c:pt idx="5">
                  <c:v>8.48415E-2</c:v>
                </c:pt>
                <c:pt idx="6">
                  <c:v>6.4296000000000006E-2</c:v>
                </c:pt>
                <c:pt idx="7">
                  <c:v>0.1173025</c:v>
                </c:pt>
                <c:pt idx="8">
                  <c:v>5.822401E-2</c:v>
                </c:pt>
                <c:pt idx="9">
                  <c:v>2.7615000000000001E-2</c:v>
                </c:pt>
                <c:pt idx="10">
                  <c:v>1.398051E-2</c:v>
                </c:pt>
                <c:pt idx="11">
                  <c:v>1.09855E-2</c:v>
                </c:pt>
                <c:pt idx="12">
                  <c:v>6.8624999999999997E-3</c:v>
                </c:pt>
              </c:numCache>
            </c:numRef>
          </c:val>
        </c:ser>
        <c:ser>
          <c:idx val="3"/>
          <c:order val="3"/>
          <c:tx>
            <c:strRef>
              <c:f>graphs!$H$1</c:f>
              <c:strCache>
                <c:ptCount val="1"/>
                <c:pt idx="0">
                  <c:v>JBT16 TP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graphs!$H$2:$H$14</c:f>
              <c:numCache>
                <c:formatCode>General</c:formatCode>
                <c:ptCount val="13"/>
                <c:pt idx="0">
                  <c:v>4.1150109999999997E-2</c:v>
                </c:pt>
                <c:pt idx="1">
                  <c:v>1.538808E-2</c:v>
                </c:pt>
                <c:pt idx="2">
                  <c:v>1.392006E-2</c:v>
                </c:pt>
                <c:pt idx="3">
                  <c:v>1.222059E-2</c:v>
                </c:pt>
                <c:pt idx="4">
                  <c:v>1.0473959999999999E-2</c:v>
                </c:pt>
                <c:pt idx="5">
                  <c:v>8.2026000000000009E-3</c:v>
                </c:pt>
                <c:pt idx="6">
                  <c:v>1.445697E-2</c:v>
                </c:pt>
                <c:pt idx="7">
                  <c:v>5.9558840000000002E-2</c:v>
                </c:pt>
                <c:pt idx="8">
                  <c:v>4.1505719999999996E-2</c:v>
                </c:pt>
                <c:pt idx="9">
                  <c:v>1.028608E-2</c:v>
                </c:pt>
                <c:pt idx="10">
                  <c:v>1.3409519999999999E-2</c:v>
                </c:pt>
                <c:pt idx="11">
                  <c:v>6.9071200000000001E-3</c:v>
                </c:pt>
                <c:pt idx="12">
                  <c:v>2.5982499999999999E-3</c:v>
                </c:pt>
              </c:numCache>
            </c:numRef>
          </c:val>
        </c:ser>
        <c:ser>
          <c:idx val="4"/>
          <c:order val="4"/>
          <c:tx>
            <c:strRef>
              <c:f>graphs!$I$1</c:f>
              <c:strCache>
                <c:ptCount val="1"/>
                <c:pt idx="0">
                  <c:v>JBT04 TP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graphs!$I$2:$I$14</c:f>
              <c:numCache>
                <c:formatCode>General</c:formatCode>
                <c:ptCount val="13"/>
                <c:pt idx="0">
                  <c:v>0.13483499999999998</c:v>
                </c:pt>
                <c:pt idx="1">
                  <c:v>7.2377600000000002E-3</c:v>
                </c:pt>
                <c:pt idx="2">
                  <c:v>9.7555000000000003E-3</c:v>
                </c:pt>
                <c:pt idx="3">
                  <c:v>7.5497400000000001E-3</c:v>
                </c:pt>
                <c:pt idx="4">
                  <c:v>9.3708000000000003E-3</c:v>
                </c:pt>
                <c:pt idx="5">
                  <c:v>2.4324300000000002E-3</c:v>
                </c:pt>
                <c:pt idx="6">
                  <c:v>4.6008000000000004E-3</c:v>
                </c:pt>
                <c:pt idx="7">
                  <c:v>4.8239680000000007E-2</c:v>
                </c:pt>
                <c:pt idx="8">
                  <c:v>5.2737400000000004E-2</c:v>
                </c:pt>
                <c:pt idx="9">
                  <c:v>3.4636399999999998E-2</c:v>
                </c:pt>
                <c:pt idx="10">
                  <c:v>1.3545E-2</c:v>
                </c:pt>
                <c:pt idx="11">
                  <c:v>1.9655999999999996E-3</c:v>
                </c:pt>
                <c:pt idx="12">
                  <c:v>5.5814999999999999E-4</c:v>
                </c:pt>
              </c:numCache>
            </c:numRef>
          </c:val>
        </c:ser>
        <c:ser>
          <c:idx val="5"/>
          <c:order val="5"/>
          <c:tx>
            <c:strRef>
              <c:f>graphs!$J$1</c:f>
              <c:strCache>
                <c:ptCount val="1"/>
                <c:pt idx="0">
                  <c:v>JBT18 TP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graphs!$J$2:$J$14</c:f>
              <c:numCache>
                <c:formatCode>General</c:formatCode>
                <c:ptCount val="13"/>
                <c:pt idx="0">
                  <c:v>5.7469649999999997E-2</c:v>
                </c:pt>
                <c:pt idx="1">
                  <c:v>1.5925680000000001E-2</c:v>
                </c:pt>
                <c:pt idx="2">
                  <c:v>2.5496099999999999E-3</c:v>
                </c:pt>
                <c:pt idx="3">
                  <c:v>2.75319E-3</c:v>
                </c:pt>
                <c:pt idx="4">
                  <c:v>8.0444999999999996E-4</c:v>
                </c:pt>
                <c:pt idx="5">
                  <c:v>3.392E-3</c:v>
                </c:pt>
                <c:pt idx="6">
                  <c:v>4.2719999999999998E-5</c:v>
                </c:pt>
                <c:pt idx="7">
                  <c:v>1.64271E-2</c:v>
                </c:pt>
                <c:pt idx="8">
                  <c:v>3.5521200000000003E-2</c:v>
                </c:pt>
                <c:pt idx="9">
                  <c:v>1.0611000000000001E-2</c:v>
                </c:pt>
                <c:pt idx="10">
                  <c:v>3.2134799999999998E-2</c:v>
                </c:pt>
                <c:pt idx="11">
                  <c:v>5.2268999999999996E-3</c:v>
                </c:pt>
                <c:pt idx="12">
                  <c:v>1.37261E-3</c:v>
                </c:pt>
              </c:numCache>
            </c:numRef>
          </c:val>
        </c:ser>
        <c:ser>
          <c:idx val="6"/>
          <c:order val="6"/>
          <c:tx>
            <c:strRef>
              <c:f>graphs!$K$1</c:f>
              <c:strCache>
                <c:ptCount val="1"/>
                <c:pt idx="0">
                  <c:v>JBT19 TP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graphs!$K$2:$K$14</c:f>
              <c:numCache>
                <c:formatCode>General</c:formatCode>
                <c:ptCount val="13"/>
                <c:pt idx="0">
                  <c:v>1.7404559999999999E-2</c:v>
                </c:pt>
                <c:pt idx="1">
                  <c:v>3.4144000000000002E-3</c:v>
                </c:pt>
                <c:pt idx="2">
                  <c:v>2.8009799999999998E-3</c:v>
                </c:pt>
                <c:pt idx="3">
                  <c:v>6.5618000000000002E-4</c:v>
                </c:pt>
                <c:pt idx="4">
                  <c:v>3.5500499999999998E-4</c:v>
                </c:pt>
                <c:pt idx="5">
                  <c:v>8.5154999999999996E-4</c:v>
                </c:pt>
                <c:pt idx="6">
                  <c:v>4.6809999999999999E-4</c:v>
                </c:pt>
                <c:pt idx="7">
                  <c:v>6.1256799999999997E-3</c:v>
                </c:pt>
                <c:pt idx="8">
                  <c:v>1.222956E-2</c:v>
                </c:pt>
                <c:pt idx="9">
                  <c:v>4.83804E-3</c:v>
                </c:pt>
                <c:pt idx="10">
                  <c:v>2.330627E-2</c:v>
                </c:pt>
                <c:pt idx="11">
                  <c:v>4.23092E-3</c:v>
                </c:pt>
                <c:pt idx="12">
                  <c:v>2.1451199999999999E-3</c:v>
                </c:pt>
              </c:numCache>
            </c:numRef>
          </c:val>
        </c:ser>
        <c:ser>
          <c:idx val="7"/>
          <c:order val="7"/>
          <c:tx>
            <c:strRef>
              <c:f>graphs!$L$1</c:f>
              <c:strCache>
                <c:ptCount val="1"/>
                <c:pt idx="0">
                  <c:v>JBT02 TP</c:v>
                </c:pt>
              </c:strCache>
            </c:strRef>
          </c:tx>
          <c:spPr>
            <a:solidFill>
              <a:srgbClr val="DA2A00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graphs!$L$2:$L$14</c:f>
              <c:numCache>
                <c:formatCode>General</c:formatCode>
                <c:ptCount val="13"/>
                <c:pt idx="0">
                  <c:v>0.12741949999999999</c:v>
                </c:pt>
                <c:pt idx="1">
                  <c:v>3.8368E-3</c:v>
                </c:pt>
                <c:pt idx="2">
                  <c:v>-999</c:v>
                </c:pt>
                <c:pt idx="3">
                  <c:v>2.5355500000000001E-3</c:v>
                </c:pt>
                <c:pt idx="4">
                  <c:v>2.1603299999999998E-3</c:v>
                </c:pt>
                <c:pt idx="5">
                  <c:v>8.832E-4</c:v>
                </c:pt>
                <c:pt idx="6">
                  <c:v>2.9997000000000001E-3</c:v>
                </c:pt>
                <c:pt idx="7">
                  <c:v>3.1116400000000002E-2</c:v>
                </c:pt>
                <c:pt idx="8">
                  <c:v>3.1665899999999997E-2</c:v>
                </c:pt>
                <c:pt idx="9">
                  <c:v>3.8600099999999998E-2</c:v>
                </c:pt>
                <c:pt idx="10">
                  <c:v>9.4435000000000005E-3</c:v>
                </c:pt>
                <c:pt idx="11">
                  <c:v>7.4562000000000001E-4</c:v>
                </c:pt>
                <c:pt idx="12">
                  <c:v>8.3070000000000003E-5</c:v>
                </c:pt>
              </c:numCache>
            </c:numRef>
          </c:val>
        </c:ser>
        <c:ser>
          <c:idx val="8"/>
          <c:order val="8"/>
          <c:tx>
            <c:strRef>
              <c:f>graphs!$M$1</c:f>
              <c:strCache>
                <c:ptCount val="1"/>
                <c:pt idx="0">
                  <c:v>JBT11 TP</c:v>
                </c:pt>
              </c:strCache>
            </c:strRef>
          </c:tx>
          <c:spPr>
            <a:solidFill>
              <a:srgbClr val="C7A1E3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graphs!$M$2:$M$14</c:f>
              <c:numCache>
                <c:formatCode>General</c:formatCode>
                <c:ptCount val="13"/>
                <c:pt idx="0">
                  <c:v>9.9550260000000002E-2</c:v>
                </c:pt>
                <c:pt idx="1">
                  <c:v>2.5350000000000001E-2</c:v>
                </c:pt>
                <c:pt idx="2">
                  <c:v>3.2525999999999999E-2</c:v>
                </c:pt>
                <c:pt idx="3">
                  <c:v>1.42085E-3</c:v>
                </c:pt>
                <c:pt idx="4">
                  <c:v>1.1866800000000001E-3</c:v>
                </c:pt>
                <c:pt idx="5">
                  <c:v>2.4899700000000002E-3</c:v>
                </c:pt>
                <c:pt idx="6">
                  <c:v>1.6511999999999999E-4</c:v>
                </c:pt>
                <c:pt idx="7">
                  <c:v>1.5307359999999999E-2</c:v>
                </c:pt>
                <c:pt idx="8">
                  <c:v>3.8052809999999999E-2</c:v>
                </c:pt>
                <c:pt idx="9">
                  <c:v>2.129137E-2</c:v>
                </c:pt>
                <c:pt idx="10">
                  <c:v>0.11254544</c:v>
                </c:pt>
                <c:pt idx="11">
                  <c:v>1.21732E-2</c:v>
                </c:pt>
                <c:pt idx="12">
                  <c:v>5.40765E-3</c:v>
                </c:pt>
              </c:numCache>
            </c:numRef>
          </c:val>
        </c:ser>
        <c:ser>
          <c:idx val="9"/>
          <c:order val="9"/>
          <c:tx>
            <c:strRef>
              <c:f>graphs!$N$1</c:f>
              <c:strCache>
                <c:ptCount val="1"/>
                <c:pt idx="0">
                  <c:v>JBT14 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graphs!$N$2:$N$14</c:f>
              <c:numCache>
                <c:formatCode>General</c:formatCode>
                <c:ptCount val="13"/>
                <c:pt idx="0">
                  <c:v>0.48554639999999999</c:v>
                </c:pt>
                <c:pt idx="1">
                  <c:v>4.428636</c:v>
                </c:pt>
                <c:pt idx="2">
                  <c:v>0.35486699999999999</c:v>
                </c:pt>
                <c:pt idx="3">
                  <c:v>3.5815600000000003E-2</c:v>
                </c:pt>
                <c:pt idx="4">
                  <c:v>0.1114764</c:v>
                </c:pt>
                <c:pt idx="5">
                  <c:v>6.0455040000000002E-2</c:v>
                </c:pt>
                <c:pt idx="6">
                  <c:v>0.14284620000000001</c:v>
                </c:pt>
                <c:pt idx="7">
                  <c:v>1.0734219999999999</c:v>
                </c:pt>
                <c:pt idx="8">
                  <c:v>0.86716695999999993</c:v>
                </c:pt>
                <c:pt idx="9">
                  <c:v>6.6352599999999998E-2</c:v>
                </c:pt>
                <c:pt idx="10">
                  <c:v>0.14860380000000001</c:v>
                </c:pt>
                <c:pt idx="11">
                  <c:v>5.1790830000000003E-2</c:v>
                </c:pt>
                <c:pt idx="12">
                  <c:v>1.5382399999999999E-2</c:v>
                </c:pt>
              </c:numCache>
            </c:numRef>
          </c:val>
        </c:ser>
        <c:ser>
          <c:idx val="10"/>
          <c:order val="10"/>
          <c:tx>
            <c:strRef>
              <c:f>graphs!$O$1</c:f>
              <c:strCache>
                <c:ptCount val="1"/>
                <c:pt idx="0">
                  <c:v>JBT05 TP</c:v>
                </c:pt>
              </c:strCache>
            </c:strRef>
          </c:tx>
          <c:spPr>
            <a:solidFill>
              <a:srgbClr val="FD73D2"/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graphs!$O$2:$O$14</c:f>
              <c:numCache>
                <c:formatCode>General</c:formatCode>
                <c:ptCount val="13"/>
                <c:pt idx="0">
                  <c:v>0.57774772989225498</c:v>
                </c:pt>
                <c:pt idx="1">
                  <c:v>5.2156298425123197E-2</c:v>
                </c:pt>
                <c:pt idx="2">
                  <c:v>4.3824153190073899E-2</c:v>
                </c:pt>
                <c:pt idx="3">
                  <c:v>2.7498298475881301E-2</c:v>
                </c:pt>
                <c:pt idx="4">
                  <c:v>3.8931180042748599E-2</c:v>
                </c:pt>
                <c:pt idx="5">
                  <c:v>8.3772679633447894E-2</c:v>
                </c:pt>
                <c:pt idx="6">
                  <c:v>5.0103373264526199E-2</c:v>
                </c:pt>
                <c:pt idx="7">
                  <c:v>0.91223481522399008</c:v>
                </c:pt>
                <c:pt idx="8">
                  <c:v>0.94245960839519682</c:v>
                </c:pt>
                <c:pt idx="9">
                  <c:v>1.3423441159084699</c:v>
                </c:pt>
                <c:pt idx="10">
                  <c:v>0.30569108482435697</c:v>
                </c:pt>
                <c:pt idx="11">
                  <c:v>7.7923547717549793E-2</c:v>
                </c:pt>
                <c:pt idx="12">
                  <c:v>3.4918148019976801E-2</c:v>
                </c:pt>
              </c:numCache>
            </c:numRef>
          </c:val>
        </c:ser>
        <c:ser>
          <c:idx val="11"/>
          <c:order val="11"/>
          <c:tx>
            <c:strRef>
              <c:f>graphs!$P$1</c:f>
              <c:strCache>
                <c:ptCount val="1"/>
                <c:pt idx="0">
                  <c:v>JBT06 TP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graphs!$C$2:$C$14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graphs!$P$2:$P$14</c:f>
              <c:numCache>
                <c:formatCode>General</c:formatCode>
                <c:ptCount val="13"/>
                <c:pt idx="0">
                  <c:v>1.3890977653768939</c:v>
                </c:pt>
                <c:pt idx="1">
                  <c:v>0.28718506908206998</c:v>
                </c:pt>
                <c:pt idx="2">
                  <c:v>0.25892894517480602</c:v>
                </c:pt>
                <c:pt idx="3">
                  <c:v>5.6227706823705002E-2</c:v>
                </c:pt>
                <c:pt idx="4">
                  <c:v>9.1105827041951595E-2</c:v>
                </c:pt>
                <c:pt idx="5">
                  <c:v>3.7960169139565299E-2</c:v>
                </c:pt>
                <c:pt idx="6">
                  <c:v>1.7851295568008199E-2</c:v>
                </c:pt>
                <c:pt idx="7">
                  <c:v>0.86344645633810502</c:v>
                </c:pt>
                <c:pt idx="8">
                  <c:v>2.1830845775462637</c:v>
                </c:pt>
                <c:pt idx="9">
                  <c:v>1.38211216918646</c:v>
                </c:pt>
                <c:pt idx="10">
                  <c:v>0.76372085245273502</c:v>
                </c:pt>
                <c:pt idx="11">
                  <c:v>0.10880543019061401</c:v>
                </c:pt>
                <c:pt idx="12">
                  <c:v>2.5689381106756701E-2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2438232"/>
        <c:axId val="472438624"/>
      </c:barChart>
      <c:catAx>
        <c:axId val="47243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8624"/>
        <c:crossesAt val="0"/>
        <c:auto val="1"/>
        <c:lblAlgn val="ctr"/>
        <c:lblOffset val="100"/>
        <c:noMultiLvlLbl val="0"/>
      </c:catAx>
      <c:valAx>
        <c:axId val="472438624"/>
        <c:scaling>
          <c:orientation val="minMax"/>
          <c:max val="1.5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8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625000"/>
        <c:axId val="517625392"/>
      </c:scatterChart>
      <c:valAx>
        <c:axId val="51762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5392"/>
        <c:crosses val="autoZero"/>
        <c:crossBetween val="midCat"/>
      </c:valAx>
      <c:valAx>
        <c:axId val="51762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5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9230806000243347E-2"/>
                  <c:y val="-0.593599952548304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626176"/>
        <c:axId val="517626568"/>
      </c:scatterChart>
      <c:valAx>
        <c:axId val="517626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6568"/>
        <c:crosses val="autoZero"/>
        <c:crossBetween val="midCat"/>
      </c:valAx>
      <c:valAx>
        <c:axId val="517626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626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1160"/>
        <c:axId val="474521552"/>
      </c:scatterChart>
      <c:valAx>
        <c:axId val="47452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1552"/>
        <c:crosses val="autoZero"/>
        <c:crossBetween val="midCat"/>
      </c:valAx>
      <c:valAx>
        <c:axId val="47452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1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2336"/>
        <c:axId val="474522728"/>
      </c:scatterChart>
      <c:valAx>
        <c:axId val="47452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2728"/>
        <c:crosses val="autoZero"/>
        <c:crossBetween val="midCat"/>
      </c:valAx>
      <c:valAx>
        <c:axId val="47452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3512"/>
        <c:axId val="474523904"/>
      </c:scatterChart>
      <c:valAx>
        <c:axId val="47452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3904"/>
        <c:crosses val="autoZero"/>
        <c:crossBetween val="midCat"/>
      </c:valAx>
      <c:valAx>
        <c:axId val="47452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4688"/>
        <c:axId val="474525080"/>
      </c:scatterChart>
      <c:valAx>
        <c:axId val="47452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5080"/>
        <c:crosses val="autoZero"/>
        <c:crossBetween val="midCat"/>
      </c:valAx>
      <c:valAx>
        <c:axId val="47452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'JBT11'!$N$7:$N$14</c:f>
              <c:numCache>
                <c:formatCode>General</c:formatCode>
                <c:ptCount val="8"/>
                <c:pt idx="0">
                  <c:v>3.7960169139565299E-2</c:v>
                </c:pt>
                <c:pt idx="1">
                  <c:v>1.7851295568008199E-2</c:v>
                </c:pt>
                <c:pt idx="3">
                  <c:v>2.1830845775462637</c:v>
                </c:pt>
                <c:pt idx="4">
                  <c:v>1.38211216918646</c:v>
                </c:pt>
                <c:pt idx="5">
                  <c:v>0.76372085245273502</c:v>
                </c:pt>
                <c:pt idx="6">
                  <c:v>0.10880543019061401</c:v>
                </c:pt>
                <c:pt idx="7">
                  <c:v>2.5689381106756701E-2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5864"/>
        <c:axId val="474526256"/>
      </c:scatterChart>
      <c:valAx>
        <c:axId val="474525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6256"/>
        <c:crosses val="autoZero"/>
        <c:crossBetween val="midCat"/>
      </c:valAx>
      <c:valAx>
        <c:axId val="47452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5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7040"/>
        <c:axId val="474527432"/>
      </c:scatterChart>
      <c:valAx>
        <c:axId val="474527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7432"/>
        <c:crosses val="autoZero"/>
        <c:crossBetween val="midCat"/>
      </c:valAx>
      <c:valAx>
        <c:axId val="47452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7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528216"/>
        <c:axId val="474528608"/>
      </c:scatterChart>
      <c:valAx>
        <c:axId val="474528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8608"/>
        <c:crosses val="autoZero"/>
        <c:crossBetween val="midCat"/>
      </c:valAx>
      <c:valAx>
        <c:axId val="47452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528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JBT11VSJBT05</a:t>
            </a:r>
          </a:p>
        </c:rich>
      </c:tx>
      <c:layout>
        <c:manualLayout>
          <c:xMode val="edge"/>
          <c:yMode val="edge"/>
          <c:x val="0.37339955849889622"/>
          <c:y val="2.82485875706214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'JBT11'!$M$7:$M$14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xVal>
          <c:yVal>
            <c:numRef>
              <c:f>'JBT11'!$K$7:$K$14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2920"/>
        <c:axId val="518753312"/>
      </c:scatterChart>
      <c:valAx>
        <c:axId val="518752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3312"/>
        <c:crosses val="autoZero"/>
        <c:crossBetween val="midCat"/>
      </c:valAx>
      <c:valAx>
        <c:axId val="51875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2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graphs!$T$1</c:f>
              <c:strCache>
                <c:ptCount val="1"/>
                <c:pt idx="0">
                  <c:v>JBT01 TDP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graphs!$T$2:$T$15</c:f>
              <c:numCache>
                <c:formatCode>General</c:formatCode>
                <c:ptCount val="14"/>
                <c:pt idx="0">
                  <c:v>7.9274120000000003E-2</c:v>
                </c:pt>
                <c:pt idx="1">
                  <c:v>9.6434799999999994E-3</c:v>
                </c:pt>
                <c:pt idx="2">
                  <c:v>1.26024E-2</c:v>
                </c:pt>
                <c:pt idx="3">
                  <c:v>6.9588999999999996E-3</c:v>
                </c:pt>
                <c:pt idx="4">
                  <c:v>2.8165600000000001E-3</c:v>
                </c:pt>
                <c:pt idx="5">
                  <c:v>4.3590399999999998E-3</c:v>
                </c:pt>
                <c:pt idx="6">
                  <c:v>6.40619E-3</c:v>
                </c:pt>
                <c:pt idx="7">
                  <c:v>0.12605661000000001</c:v>
                </c:pt>
                <c:pt idx="8">
                  <c:v>0.10403818000000001</c:v>
                </c:pt>
                <c:pt idx="9">
                  <c:v>8.7312200000000006E-2</c:v>
                </c:pt>
                <c:pt idx="10">
                  <c:v>4.0902250000000001E-2</c:v>
                </c:pt>
                <c:pt idx="11">
                  <c:v>5.9349499999999996E-3</c:v>
                </c:pt>
                <c:pt idx="12">
                  <c:v>2.4285800000000001E-3</c:v>
                </c:pt>
              </c:numCache>
            </c:numRef>
          </c:val>
        </c:ser>
        <c:ser>
          <c:idx val="1"/>
          <c:order val="1"/>
          <c:tx>
            <c:strRef>
              <c:f>graphs!$U$1</c:f>
              <c:strCache>
                <c:ptCount val="1"/>
                <c:pt idx="0">
                  <c:v>JBT07 TDP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graphs!$U$2:$U$15</c:f>
              <c:numCache>
                <c:formatCode>General</c:formatCode>
                <c:ptCount val="14"/>
                <c:pt idx="0">
                  <c:v>5.2495200000000006E-2</c:v>
                </c:pt>
                <c:pt idx="1">
                  <c:v>3.8777400000000002E-3</c:v>
                </c:pt>
                <c:pt idx="2">
                  <c:v>1.5827E-3</c:v>
                </c:pt>
                <c:pt idx="3">
                  <c:v>1.7679E-3</c:v>
                </c:pt>
                <c:pt idx="4">
                  <c:v>8.12E-4</c:v>
                </c:pt>
                <c:pt idx="5">
                  <c:v>1.76326E-3</c:v>
                </c:pt>
                <c:pt idx="6">
                  <c:v>2.6316899999999999E-3</c:v>
                </c:pt>
                <c:pt idx="7">
                  <c:v>0.20058199999999998</c:v>
                </c:pt>
                <c:pt idx="8">
                  <c:v>0.19901832000000003</c:v>
                </c:pt>
                <c:pt idx="9">
                  <c:v>5.6721000000000002E-3</c:v>
                </c:pt>
                <c:pt idx="10">
                  <c:v>3.0820859999999999E-2</c:v>
                </c:pt>
                <c:pt idx="11">
                  <c:v>7.9486299999999999E-3</c:v>
                </c:pt>
                <c:pt idx="12">
                  <c:v>1.93772E-3</c:v>
                </c:pt>
              </c:numCache>
            </c:numRef>
          </c:val>
        </c:ser>
        <c:ser>
          <c:idx val="2"/>
          <c:order val="2"/>
          <c:tx>
            <c:strRef>
              <c:f>graphs!$V$1</c:f>
              <c:strCache>
                <c:ptCount val="1"/>
                <c:pt idx="0">
                  <c:v>JBT13 TDP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graphs!$V$2:$V$15</c:f>
              <c:numCache>
                <c:formatCode>General</c:formatCode>
                <c:ptCount val="14"/>
                <c:pt idx="0">
                  <c:v>9.8353499999999996E-3</c:v>
                </c:pt>
                <c:pt idx="1">
                  <c:v>-999</c:v>
                </c:pt>
                <c:pt idx="2">
                  <c:v>0.26032749999999999</c:v>
                </c:pt>
                <c:pt idx="3">
                  <c:v>0.124821</c:v>
                </c:pt>
                <c:pt idx="4">
                  <c:v>0.19062399999999999</c:v>
                </c:pt>
                <c:pt idx="5">
                  <c:v>5.1008999999999999E-2</c:v>
                </c:pt>
                <c:pt idx="6">
                  <c:v>4.1242500000000001E-2</c:v>
                </c:pt>
                <c:pt idx="7">
                  <c:v>4.6387499999999998E-2</c:v>
                </c:pt>
                <c:pt idx="8">
                  <c:v>3.0817250000000001E-2</c:v>
                </c:pt>
                <c:pt idx="9">
                  <c:v>1.5069900000000001E-2</c:v>
                </c:pt>
                <c:pt idx="10">
                  <c:v>1.390716E-2</c:v>
                </c:pt>
                <c:pt idx="11">
                  <c:v>1.0207000000000001E-2</c:v>
                </c:pt>
                <c:pt idx="12">
                  <c:v>4.8678000000000003E-3</c:v>
                </c:pt>
              </c:numCache>
            </c:numRef>
          </c:val>
        </c:ser>
        <c:ser>
          <c:idx val="3"/>
          <c:order val="3"/>
          <c:tx>
            <c:strRef>
              <c:f>graphs!$W$1</c:f>
              <c:strCache>
                <c:ptCount val="1"/>
                <c:pt idx="0">
                  <c:v>JBT16 TDP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graphs!$W$2:$W$15</c:f>
              <c:numCache>
                <c:formatCode>General</c:formatCode>
                <c:ptCount val="14"/>
                <c:pt idx="0">
                  <c:v>1.8011389999999999E-2</c:v>
                </c:pt>
                <c:pt idx="1">
                  <c:v>1.0549559999999999E-2</c:v>
                </c:pt>
                <c:pt idx="2">
                  <c:v>9.0320999999999995E-3</c:v>
                </c:pt>
                <c:pt idx="3">
                  <c:v>8.1012900000000006E-3</c:v>
                </c:pt>
                <c:pt idx="4">
                  <c:v>3.8822399999999999E-3</c:v>
                </c:pt>
                <c:pt idx="5">
                  <c:v>4.8545999999999997E-3</c:v>
                </c:pt>
                <c:pt idx="6">
                  <c:v>5.5370699999999998E-3</c:v>
                </c:pt>
                <c:pt idx="7">
                  <c:v>2.9445570000000001E-2</c:v>
                </c:pt>
                <c:pt idx="8">
                  <c:v>3.1362790000000002E-2</c:v>
                </c:pt>
                <c:pt idx="9">
                  <c:v>9.3452799999999992E-3</c:v>
                </c:pt>
                <c:pt idx="10">
                  <c:v>8.44724E-3</c:v>
                </c:pt>
                <c:pt idx="11">
                  <c:v>6.1322399999999997E-3</c:v>
                </c:pt>
                <c:pt idx="12">
                  <c:v>1.85725E-3</c:v>
                </c:pt>
              </c:numCache>
            </c:numRef>
          </c:val>
        </c:ser>
        <c:ser>
          <c:idx val="4"/>
          <c:order val="4"/>
          <c:tx>
            <c:strRef>
              <c:f>graphs!$X$1</c:f>
              <c:strCache>
                <c:ptCount val="1"/>
                <c:pt idx="0">
                  <c:v>JBT04 TDP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graphs!$X$2:$X$15</c:f>
              <c:numCache>
                <c:formatCode>General</c:formatCode>
                <c:ptCount val="14"/>
                <c:pt idx="0">
                  <c:v>2.0953300000000001E-2</c:v>
                </c:pt>
                <c:pt idx="1">
                  <c:v>2.3354399999999998E-3</c:v>
                </c:pt>
                <c:pt idx="2">
                  <c:v>2.1121999999999998E-3</c:v>
                </c:pt>
                <c:pt idx="3">
                  <c:v>1.51497E-3</c:v>
                </c:pt>
                <c:pt idx="4">
                  <c:v>8.7954000000000005E-4</c:v>
                </c:pt>
                <c:pt idx="5">
                  <c:v>1.1113200000000001E-3</c:v>
                </c:pt>
                <c:pt idx="6">
                  <c:v>2.1086999999999998E-3</c:v>
                </c:pt>
                <c:pt idx="7">
                  <c:v>2.0090549999999999E-2</c:v>
                </c:pt>
                <c:pt idx="8">
                  <c:v>1.4559300000000001E-2</c:v>
                </c:pt>
                <c:pt idx="9">
                  <c:v>6.8082999999999998E-3</c:v>
                </c:pt>
                <c:pt idx="10">
                  <c:v>4.1279999999999997E-3</c:v>
                </c:pt>
                <c:pt idx="11">
                  <c:v>1.5405E-3</c:v>
                </c:pt>
                <c:pt idx="12">
                  <c:v>4.4102999999999997E-4</c:v>
                </c:pt>
              </c:numCache>
            </c:numRef>
          </c:val>
        </c:ser>
        <c:ser>
          <c:idx val="5"/>
          <c:order val="5"/>
          <c:tx>
            <c:strRef>
              <c:f>graphs!$Y$1</c:f>
              <c:strCache>
                <c:ptCount val="1"/>
                <c:pt idx="0">
                  <c:v>JBT18 TDP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graphs!$Y$2:$Y$15</c:f>
              <c:numCache>
                <c:formatCode>General</c:formatCode>
                <c:ptCount val="14"/>
                <c:pt idx="0">
                  <c:v>1.488401E-2</c:v>
                </c:pt>
                <c:pt idx="1">
                  <c:v>7.0758899999999996E-3</c:v>
                </c:pt>
                <c:pt idx="2">
                  <c:v>8.208E-4</c:v>
                </c:pt>
                <c:pt idx="3">
                  <c:v>7.1069999999999998E-4</c:v>
                </c:pt>
                <c:pt idx="4">
                  <c:v>1.4878E-4</c:v>
                </c:pt>
                <c:pt idx="5">
                  <c:v>6.5932000000000002E-4</c:v>
                </c:pt>
                <c:pt idx="6">
                  <c:v>-999</c:v>
                </c:pt>
                <c:pt idx="7">
                  <c:v>4.80928E-3</c:v>
                </c:pt>
                <c:pt idx="8">
                  <c:v>1.8480960000000001E-2</c:v>
                </c:pt>
                <c:pt idx="9">
                  <c:v>4.6766999999999998E-3</c:v>
                </c:pt>
                <c:pt idx="10">
                  <c:v>2.9149600000000001E-2</c:v>
                </c:pt>
                <c:pt idx="11">
                  <c:v>3.1440000000000001E-3</c:v>
                </c:pt>
                <c:pt idx="12">
                  <c:v>8.9393999999999997E-4</c:v>
                </c:pt>
              </c:numCache>
            </c:numRef>
          </c:val>
        </c:ser>
        <c:ser>
          <c:idx val="6"/>
          <c:order val="6"/>
          <c:tx>
            <c:strRef>
              <c:f>graphs!$Z$1</c:f>
              <c:strCache>
                <c:ptCount val="1"/>
                <c:pt idx="0">
                  <c:v>JBT19 TDP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graphs!$Z$2:$Z$15</c:f>
              <c:numCache>
                <c:formatCode>General</c:formatCode>
                <c:ptCount val="14"/>
                <c:pt idx="0">
                  <c:v>8.4334400000000004E-3</c:v>
                </c:pt>
                <c:pt idx="1">
                  <c:v>2.4443999999999998E-3</c:v>
                </c:pt>
                <c:pt idx="2">
                  <c:v>1.1337299999999999E-3</c:v>
                </c:pt>
                <c:pt idx="3">
                  <c:v>3.1304E-4</c:v>
                </c:pt>
                <c:pt idx="4">
                  <c:v>1.15575E-4</c:v>
                </c:pt>
                <c:pt idx="5">
                  <c:v>2.4254999999999999E-4</c:v>
                </c:pt>
                <c:pt idx="6">
                  <c:v>-999</c:v>
                </c:pt>
                <c:pt idx="7">
                  <c:v>3.78781E-3</c:v>
                </c:pt>
                <c:pt idx="8">
                  <c:v>9.2460200000000006E-3</c:v>
                </c:pt>
                <c:pt idx="9">
                  <c:v>2.3282400000000001E-3</c:v>
                </c:pt>
                <c:pt idx="10">
                  <c:v>2.1807380000000001E-2</c:v>
                </c:pt>
                <c:pt idx="11">
                  <c:v>3.9709999999999997E-3</c:v>
                </c:pt>
                <c:pt idx="12">
                  <c:v>1.22298E-3</c:v>
                </c:pt>
              </c:numCache>
            </c:numRef>
          </c:val>
        </c:ser>
        <c:ser>
          <c:idx val="7"/>
          <c:order val="7"/>
          <c:tx>
            <c:strRef>
              <c:f>graphs!$AA$1</c:f>
              <c:strCache>
                <c:ptCount val="1"/>
                <c:pt idx="0">
                  <c:v>JBT02 TDP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graphs!$AA$2:$AA$15</c:f>
              <c:numCache>
                <c:formatCode>General</c:formatCode>
                <c:ptCount val="14"/>
                <c:pt idx="0">
                  <c:v>2.1797199999999999E-2</c:v>
                </c:pt>
                <c:pt idx="1">
                  <c:v>1.3235199999999999E-3</c:v>
                </c:pt>
                <c:pt idx="2">
                  <c:v>-999</c:v>
                </c:pt>
                <c:pt idx="3">
                  <c:v>9.7868999999999994E-4</c:v>
                </c:pt>
                <c:pt idx="4">
                  <c:v>9.0521999999999998E-4</c:v>
                </c:pt>
                <c:pt idx="5">
                  <c:v>5.2439999999999995E-4</c:v>
                </c:pt>
                <c:pt idx="6">
                  <c:v>1.3959E-3</c:v>
                </c:pt>
                <c:pt idx="7">
                  <c:v>1.3385640000000001E-2</c:v>
                </c:pt>
                <c:pt idx="8">
                  <c:v>1.3221200000000001E-2</c:v>
                </c:pt>
                <c:pt idx="9">
                  <c:v>1.63114E-2</c:v>
                </c:pt>
                <c:pt idx="10">
                  <c:v>5.9589999999999999E-3</c:v>
                </c:pt>
                <c:pt idx="11">
                  <c:v>7.1807999999999996E-4</c:v>
                </c:pt>
                <c:pt idx="12">
                  <c:v>5.1999999999999997E-5</c:v>
                </c:pt>
              </c:numCache>
            </c:numRef>
          </c:val>
        </c:ser>
        <c:ser>
          <c:idx val="8"/>
          <c:order val="8"/>
          <c:tx>
            <c:strRef>
              <c:f>graphs!$AB$1</c:f>
              <c:strCache>
                <c:ptCount val="1"/>
                <c:pt idx="0">
                  <c:v>JBT11 TDP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graphs!$AB$2:$AB$15</c:f>
              <c:numCache>
                <c:formatCode>General</c:formatCode>
                <c:ptCount val="14"/>
                <c:pt idx="0">
                  <c:v>3.784419E-2</c:v>
                </c:pt>
                <c:pt idx="1">
                  <c:v>1.8768750000000001E-2</c:v>
                </c:pt>
                <c:pt idx="2">
                  <c:v>4.0032000000000002E-3</c:v>
                </c:pt>
                <c:pt idx="3">
                  <c:v>7.5359999999999999E-4</c:v>
                </c:pt>
                <c:pt idx="4">
                  <c:v>4.147E-4</c:v>
                </c:pt>
                <c:pt idx="5">
                  <c:v>8.6171999999999996E-4</c:v>
                </c:pt>
                <c:pt idx="6">
                  <c:v>6.3360000000000003E-5</c:v>
                </c:pt>
                <c:pt idx="7">
                  <c:v>8.5551199999999994E-3</c:v>
                </c:pt>
                <c:pt idx="8">
                  <c:v>2.9407870000000003E-2</c:v>
                </c:pt>
                <c:pt idx="9">
                  <c:v>1.4775150000000001E-2</c:v>
                </c:pt>
                <c:pt idx="10">
                  <c:v>5.8544600000000002E-2</c:v>
                </c:pt>
                <c:pt idx="11">
                  <c:v>7.2102800000000003E-3</c:v>
                </c:pt>
                <c:pt idx="12">
                  <c:v>3.2207999999999998E-3</c:v>
                </c:pt>
              </c:numCache>
            </c:numRef>
          </c:val>
        </c:ser>
        <c:ser>
          <c:idx val="9"/>
          <c:order val="9"/>
          <c:tx>
            <c:strRef>
              <c:f>graphs!$AC$1</c:f>
              <c:strCache>
                <c:ptCount val="1"/>
                <c:pt idx="0">
                  <c:v>JBT14 TDP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graphs!$AC$2:$AC$15</c:f>
              <c:numCache>
                <c:formatCode>General</c:formatCode>
                <c:ptCount val="14"/>
                <c:pt idx="0">
                  <c:v>0.14017752</c:v>
                </c:pt>
                <c:pt idx="1">
                  <c:v>1.675424</c:v>
                </c:pt>
                <c:pt idx="2">
                  <c:v>9.4116900000000003E-2</c:v>
                </c:pt>
                <c:pt idx="3">
                  <c:v>3.4670600000000003E-2</c:v>
                </c:pt>
                <c:pt idx="4">
                  <c:v>0.1155154</c:v>
                </c:pt>
                <c:pt idx="5">
                  <c:v>4.9366140000000003E-2</c:v>
                </c:pt>
                <c:pt idx="6">
                  <c:v>9.9765599999999996E-2</c:v>
                </c:pt>
                <c:pt idx="7">
                  <c:v>0.61503799999999997</c:v>
                </c:pt>
                <c:pt idx="8">
                  <c:v>0.52920084000000001</c:v>
                </c:pt>
                <c:pt idx="9">
                  <c:v>5.6303079999999998E-2</c:v>
                </c:pt>
                <c:pt idx="10">
                  <c:v>0.12864427000000001</c:v>
                </c:pt>
                <c:pt idx="11">
                  <c:v>4.532514E-2</c:v>
                </c:pt>
                <c:pt idx="12">
                  <c:v>1.24773E-2</c:v>
                </c:pt>
              </c:numCache>
            </c:numRef>
          </c:val>
        </c:ser>
        <c:ser>
          <c:idx val="10"/>
          <c:order val="10"/>
          <c:tx>
            <c:strRef>
              <c:f>graphs!$AD$1</c:f>
              <c:strCache>
                <c:ptCount val="1"/>
                <c:pt idx="0">
                  <c:v>JBT05 TDP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graphs!$AD$2:$AD$15</c:f>
              <c:numCache>
                <c:formatCode>General</c:formatCode>
                <c:ptCount val="14"/>
                <c:pt idx="0">
                  <c:v>0.36284308187930298</c:v>
                </c:pt>
                <c:pt idx="1">
                  <c:v>4.1290402919889203E-2</c:v>
                </c:pt>
                <c:pt idx="2">
                  <c:v>2.8047458041647301E-2</c:v>
                </c:pt>
                <c:pt idx="3">
                  <c:v>2.6495756343948101E-2</c:v>
                </c:pt>
                <c:pt idx="4">
                  <c:v>2.44318842497015E-2</c:v>
                </c:pt>
                <c:pt idx="5">
                  <c:v>6.1466344819807901E-2</c:v>
                </c:pt>
                <c:pt idx="6">
                  <c:v>3.32385123290811E-2</c:v>
                </c:pt>
                <c:pt idx="7">
                  <c:v>0.77786025952539006</c:v>
                </c:pt>
                <c:pt idx="8">
                  <c:v>0.72241156098305526</c:v>
                </c:pt>
                <c:pt idx="9">
                  <c:v>1.1712843347661499</c:v>
                </c:pt>
                <c:pt idx="10">
                  <c:v>0.23037589001255901</c:v>
                </c:pt>
                <c:pt idx="11">
                  <c:v>4.6772292627666801E-2</c:v>
                </c:pt>
                <c:pt idx="12">
                  <c:v>3.0675756204465599E-2</c:v>
                </c:pt>
              </c:numCache>
            </c:numRef>
          </c:val>
        </c:ser>
        <c:ser>
          <c:idx val="11"/>
          <c:order val="11"/>
          <c:tx>
            <c:strRef>
              <c:f>graphs!$AE$1</c:f>
              <c:strCache>
                <c:ptCount val="1"/>
                <c:pt idx="0">
                  <c:v>JBT06 TDP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graphs!$C$2:$C$15</c:f>
              <c:strCache>
                <c:ptCount val="13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</c:strCache>
            </c:strRef>
          </c:cat>
          <c:val>
            <c:numRef>
              <c:f>graphs!$AE$2:$AE$15</c:f>
              <c:numCache>
                <c:formatCode>General</c:formatCode>
                <c:ptCount val="14"/>
                <c:pt idx="0">
                  <c:v>0.96127173215843498</c:v>
                </c:pt>
                <c:pt idx="1">
                  <c:v>0.15348446469830601</c:v>
                </c:pt>
                <c:pt idx="2">
                  <c:v>5.1627422707637101E-2</c:v>
                </c:pt>
                <c:pt idx="3">
                  <c:v>3.1394495095067199E-2</c:v>
                </c:pt>
                <c:pt idx="4">
                  <c:v>5.86906378552862E-2</c:v>
                </c:pt>
                <c:pt idx="5">
                  <c:v>2.9150847187345501E-2</c:v>
                </c:pt>
                <c:pt idx="6">
                  <c:v>1.0617437233259801E-2</c:v>
                </c:pt>
                <c:pt idx="7">
                  <c:v>0.51159372199489705</c:v>
                </c:pt>
                <c:pt idx="8">
                  <c:v>1.5566906332202421</c:v>
                </c:pt>
                <c:pt idx="9">
                  <c:v>0.83047968060765598</c:v>
                </c:pt>
                <c:pt idx="10">
                  <c:v>0.63245633093742104</c:v>
                </c:pt>
                <c:pt idx="11">
                  <c:v>4.7165103330964603E-2</c:v>
                </c:pt>
                <c:pt idx="12">
                  <c:v>1.1135862541842401E-2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196664"/>
        <c:axId val="472439408"/>
      </c:barChart>
      <c:catAx>
        <c:axId val="47119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439408"/>
        <c:crossesAt val="0"/>
        <c:auto val="1"/>
        <c:lblAlgn val="ctr"/>
        <c:lblOffset val="100"/>
        <c:noMultiLvlLbl val="0"/>
      </c:catAx>
      <c:valAx>
        <c:axId val="472439408"/>
        <c:scaling>
          <c:orientation val="minMax"/>
          <c:min val="-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96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  <a:p>
            <a:pPr>
              <a:defRPr/>
            </a:pPr>
            <a:r>
              <a:rPr lang="en-US"/>
              <a:t>VSJBT01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1150481189851269E-2"/>
                  <c:y val="-0.23015091863517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'JBT19'!$C$7:$C$14</c:f>
              <c:numCache>
                <c:formatCode>General</c:formatCode>
                <c:ptCount val="8"/>
                <c:pt idx="0">
                  <c:v>7.4950399999999997E-3</c:v>
                </c:pt>
                <c:pt idx="1">
                  <c:v>1.137994E-2</c:v>
                </c:pt>
                <c:pt idx="2">
                  <c:v>0.19848930000000001</c:v>
                </c:pt>
                <c:pt idx="3">
                  <c:v>0.28400564</c:v>
                </c:pt>
                <c:pt idx="4">
                  <c:v>0.18368509999999999</c:v>
                </c:pt>
                <c:pt idx="5">
                  <c:v>8.4387799999999999E-2</c:v>
                </c:pt>
                <c:pt idx="6">
                  <c:v>8.6426000000000003E-3</c:v>
                </c:pt>
                <c:pt idx="7">
                  <c:v>2.7655599999999998E-3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4096"/>
        <c:axId val="518754488"/>
      </c:scatterChart>
      <c:valAx>
        <c:axId val="51875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4488"/>
        <c:crosses val="autoZero"/>
        <c:crossBetween val="midCat"/>
      </c:valAx>
      <c:valAx>
        <c:axId val="51875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4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</a:t>
            </a:r>
          </a:p>
          <a:p>
            <a:pPr>
              <a:defRPr/>
            </a:pPr>
            <a:r>
              <a:rPr lang="en-US"/>
              <a:t>VSJBT07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'JBT19'!$D$7:$D$14</c:f>
              <c:numCache>
                <c:formatCode>General</c:formatCode>
                <c:ptCount val="8"/>
                <c:pt idx="1">
                  <c:v>6.0482699999999997E-3</c:v>
                </c:pt>
                <c:pt idx="2">
                  <c:v>0.29172500000000001</c:v>
                </c:pt>
                <c:pt idx="3">
                  <c:v>0.36709990999999997</c:v>
                </c:pt>
                <c:pt idx="4">
                  <c:v>1.2775730000000001E-2</c:v>
                </c:pt>
                <c:pt idx="5">
                  <c:v>3.9241860000000003E-2</c:v>
                </c:pt>
                <c:pt idx="6">
                  <c:v>1.7580749999999999E-2</c:v>
                </c:pt>
                <c:pt idx="7">
                  <c:v>2.26968E-3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5272"/>
        <c:axId val="518755664"/>
      </c:scatterChart>
      <c:valAx>
        <c:axId val="518755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5664"/>
        <c:crosses val="autoZero"/>
        <c:crossBetween val="midCat"/>
      </c:valAx>
      <c:valAx>
        <c:axId val="51875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5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'JBT19'!$E$7:$E$14</c:f>
              <c:numCache>
                <c:formatCode>General</c:formatCode>
                <c:ptCount val="8"/>
                <c:pt idx="0">
                  <c:v>8.48415E-2</c:v>
                </c:pt>
                <c:pt idx="1">
                  <c:v>6.4296000000000006E-2</c:v>
                </c:pt>
                <c:pt idx="2">
                  <c:v>0.1173025</c:v>
                </c:pt>
                <c:pt idx="3">
                  <c:v>5.822401E-2</c:v>
                </c:pt>
                <c:pt idx="4">
                  <c:v>2.7615000000000001E-2</c:v>
                </c:pt>
                <c:pt idx="5">
                  <c:v>1.398051E-2</c:v>
                </c:pt>
                <c:pt idx="6">
                  <c:v>1.09855E-2</c:v>
                </c:pt>
                <c:pt idx="7">
                  <c:v>6.8624999999999997E-3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6448"/>
        <c:axId val="518756840"/>
      </c:scatterChart>
      <c:valAx>
        <c:axId val="51875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6840"/>
        <c:crosses val="autoZero"/>
        <c:crossBetween val="midCat"/>
      </c:valAx>
      <c:valAx>
        <c:axId val="51875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'JBT19'!$F$7:$F$14</c:f>
              <c:numCache>
                <c:formatCode>General</c:formatCode>
                <c:ptCount val="8"/>
                <c:pt idx="0">
                  <c:v>8.2026000000000009E-3</c:v>
                </c:pt>
                <c:pt idx="1">
                  <c:v>1.445697E-2</c:v>
                </c:pt>
                <c:pt idx="2">
                  <c:v>5.9558840000000002E-2</c:v>
                </c:pt>
                <c:pt idx="3">
                  <c:v>4.1505719999999996E-2</c:v>
                </c:pt>
                <c:pt idx="4">
                  <c:v>1.028608E-2</c:v>
                </c:pt>
                <c:pt idx="5">
                  <c:v>1.3409519999999999E-2</c:v>
                </c:pt>
                <c:pt idx="6">
                  <c:v>6.9071200000000001E-3</c:v>
                </c:pt>
                <c:pt idx="7">
                  <c:v>2.5982499999999999E-3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7624"/>
        <c:axId val="518758016"/>
      </c:scatterChart>
      <c:valAx>
        <c:axId val="51875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8016"/>
        <c:crosses val="autoZero"/>
        <c:crossBetween val="midCat"/>
      </c:valAx>
      <c:valAx>
        <c:axId val="51875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73054527124507E-2"/>
                  <c:y val="-0.244859276065068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'JBT19'!$G$7:$G$14</c:f>
              <c:numCache>
                <c:formatCode>General</c:formatCode>
                <c:ptCount val="8"/>
                <c:pt idx="0">
                  <c:v>2.4324300000000002E-3</c:v>
                </c:pt>
                <c:pt idx="1">
                  <c:v>4.6008000000000004E-3</c:v>
                </c:pt>
                <c:pt idx="2">
                  <c:v>4.8239680000000007E-2</c:v>
                </c:pt>
                <c:pt idx="3">
                  <c:v>5.2737400000000004E-2</c:v>
                </c:pt>
                <c:pt idx="4">
                  <c:v>3.4636399999999998E-2</c:v>
                </c:pt>
                <c:pt idx="5">
                  <c:v>1.3545E-2</c:v>
                </c:pt>
                <c:pt idx="6">
                  <c:v>1.9655999999999996E-3</c:v>
                </c:pt>
                <c:pt idx="7">
                  <c:v>5.5814999999999999E-4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8800"/>
        <c:axId val="518759192"/>
      </c:scatterChart>
      <c:valAx>
        <c:axId val="51875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9192"/>
        <c:crosses val="autoZero"/>
        <c:crossBetween val="midCat"/>
      </c:valAx>
      <c:valAx>
        <c:axId val="518759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8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JBT05VSJBT19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xVal>
          <c:yVal>
            <c:numRef>
              <c:f>'JBT19'!$M$7:$M$14</c:f>
              <c:numCache>
                <c:formatCode>General</c:formatCode>
                <c:ptCount val="8"/>
                <c:pt idx="0">
                  <c:v>8.3772679633447894E-2</c:v>
                </c:pt>
                <c:pt idx="3">
                  <c:v>0.94245960839519682</c:v>
                </c:pt>
                <c:pt idx="4">
                  <c:v>1.3423441159084699</c:v>
                </c:pt>
                <c:pt idx="5">
                  <c:v>0.30569108482435697</c:v>
                </c:pt>
                <c:pt idx="6">
                  <c:v>7.7923547717549793E-2</c:v>
                </c:pt>
                <c:pt idx="7">
                  <c:v>3.4918148019976801E-2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59976"/>
        <c:axId val="518514952"/>
      </c:scatterChart>
      <c:valAx>
        <c:axId val="518759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4952"/>
        <c:crosses val="autoZero"/>
        <c:crossBetween val="midCat"/>
      </c:valAx>
      <c:valAx>
        <c:axId val="51851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59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'JBT19'!$J$7:$J$14</c:f>
              <c:numCache>
                <c:formatCode>General</c:formatCode>
                <c:ptCount val="8"/>
                <c:pt idx="0">
                  <c:v>8.832E-4</c:v>
                </c:pt>
                <c:pt idx="1">
                  <c:v>2.9997000000000001E-3</c:v>
                </c:pt>
                <c:pt idx="4">
                  <c:v>3.8600099999999998E-2</c:v>
                </c:pt>
                <c:pt idx="5">
                  <c:v>9.4435000000000005E-3</c:v>
                </c:pt>
                <c:pt idx="6">
                  <c:v>7.4562000000000001E-4</c:v>
                </c:pt>
                <c:pt idx="7">
                  <c:v>8.3070000000000003E-5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15736"/>
        <c:axId val="518516128"/>
      </c:scatterChart>
      <c:valAx>
        <c:axId val="518515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6128"/>
        <c:crosses val="autoZero"/>
        <c:crossBetween val="midCat"/>
      </c:valAx>
      <c:valAx>
        <c:axId val="51851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5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'JBT19'!$K$7:$K$14</c:f>
              <c:numCache>
                <c:formatCode>General</c:formatCode>
                <c:ptCount val="8"/>
                <c:pt idx="0">
                  <c:v>2.4899700000000002E-3</c:v>
                </c:pt>
                <c:pt idx="1">
                  <c:v>1.6511999999999999E-4</c:v>
                </c:pt>
                <c:pt idx="4">
                  <c:v>2.129137E-2</c:v>
                </c:pt>
                <c:pt idx="5">
                  <c:v>0.11254544</c:v>
                </c:pt>
                <c:pt idx="6">
                  <c:v>1.21732E-2</c:v>
                </c:pt>
                <c:pt idx="7">
                  <c:v>5.40765E-3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16912"/>
        <c:axId val="518517304"/>
      </c:scatterChart>
      <c:valAx>
        <c:axId val="518516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7304"/>
        <c:crosses val="autoZero"/>
        <c:crossBetween val="midCat"/>
      </c:valAx>
      <c:valAx>
        <c:axId val="51851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6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JBT19VSJBT14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'JBT19'!$L$7:$L$14</c:f>
              <c:numCache>
                <c:formatCode>General</c:formatCode>
                <c:ptCount val="8"/>
                <c:pt idx="0">
                  <c:v>6.0455040000000002E-2</c:v>
                </c:pt>
                <c:pt idx="1">
                  <c:v>0.14284620000000001</c:v>
                </c:pt>
                <c:pt idx="3">
                  <c:v>0.86716695999999993</c:v>
                </c:pt>
                <c:pt idx="4">
                  <c:v>6.6352599999999998E-2</c:v>
                </c:pt>
                <c:pt idx="5">
                  <c:v>0.14860380000000001</c:v>
                </c:pt>
                <c:pt idx="6">
                  <c:v>5.1790830000000003E-2</c:v>
                </c:pt>
                <c:pt idx="7">
                  <c:v>1.5382399999999999E-2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18088"/>
        <c:axId val="518518480"/>
      </c:scatterChart>
      <c:valAx>
        <c:axId val="51851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8480"/>
        <c:crosses val="autoZero"/>
        <c:crossBetween val="midCat"/>
      </c:valAx>
      <c:valAx>
        <c:axId val="51851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8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JBT18VSJBT19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08902012248468"/>
                  <c:y val="-6.246208807232429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'JBT19'!$H$7:$H$14</c:f>
              <c:numCache>
                <c:formatCode>General</c:formatCode>
                <c:ptCount val="8"/>
                <c:pt idx="0">
                  <c:v>3.392E-3</c:v>
                </c:pt>
                <c:pt idx="1">
                  <c:v>4.2719999999999998E-5</c:v>
                </c:pt>
                <c:pt idx="4">
                  <c:v>1.0611000000000001E-2</c:v>
                </c:pt>
                <c:pt idx="5">
                  <c:v>3.2134799999999998E-2</c:v>
                </c:pt>
                <c:pt idx="6">
                  <c:v>5.2268999999999996E-3</c:v>
                </c:pt>
                <c:pt idx="7">
                  <c:v>1.37261E-3</c:v>
                </c:pt>
              </c:numCache>
            </c:numRef>
          </c:xVal>
          <c:yVal>
            <c:numRef>
              <c:f>'JBT19'!$I$7:$I$14</c:f>
              <c:numCache>
                <c:formatCode>General</c:formatCode>
                <c:ptCount val="8"/>
                <c:pt idx="0">
                  <c:v>8.5154999999999996E-4</c:v>
                </c:pt>
                <c:pt idx="1">
                  <c:v>4.6809999999999999E-4</c:v>
                </c:pt>
                <c:pt idx="4">
                  <c:v>4.83804E-3</c:v>
                </c:pt>
                <c:pt idx="5">
                  <c:v>2.330627E-2</c:v>
                </c:pt>
                <c:pt idx="6">
                  <c:v>4.23092E-3</c:v>
                </c:pt>
                <c:pt idx="7">
                  <c:v>2.1451199999999999E-3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19264"/>
        <c:axId val="518519656"/>
      </c:scatterChart>
      <c:valAx>
        <c:axId val="51851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9656"/>
        <c:crosses val="autoZero"/>
        <c:crossBetween val="midCat"/>
      </c:valAx>
      <c:valAx>
        <c:axId val="51851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1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2.xml"/><Relationship Id="rId1" Type="http://schemas.openxmlformats.org/officeDocument/2006/relationships/chart" Target="../charts/chart51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0.xml"/><Relationship Id="rId3" Type="http://schemas.openxmlformats.org/officeDocument/2006/relationships/chart" Target="../charts/chart55.xml"/><Relationship Id="rId7" Type="http://schemas.openxmlformats.org/officeDocument/2006/relationships/chart" Target="../charts/chart59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6" Type="http://schemas.openxmlformats.org/officeDocument/2006/relationships/chart" Target="../charts/chart58.xml"/><Relationship Id="rId11" Type="http://schemas.openxmlformats.org/officeDocument/2006/relationships/chart" Target="../charts/chart63.xml"/><Relationship Id="rId5" Type="http://schemas.openxmlformats.org/officeDocument/2006/relationships/chart" Target="../charts/chart57.xml"/><Relationship Id="rId10" Type="http://schemas.openxmlformats.org/officeDocument/2006/relationships/chart" Target="../charts/chart62.xml"/><Relationship Id="rId4" Type="http://schemas.openxmlformats.org/officeDocument/2006/relationships/chart" Target="../charts/chart56.xml"/><Relationship Id="rId9" Type="http://schemas.openxmlformats.org/officeDocument/2006/relationships/chart" Target="../charts/chart6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chart" Target="../charts/chart64.xml"/><Relationship Id="rId4" Type="http://schemas.openxmlformats.org/officeDocument/2006/relationships/chart" Target="../charts/chart67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5.xml"/><Relationship Id="rId3" Type="http://schemas.openxmlformats.org/officeDocument/2006/relationships/chart" Target="../charts/chart70.xml"/><Relationship Id="rId7" Type="http://schemas.openxmlformats.org/officeDocument/2006/relationships/chart" Target="../charts/chart74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6" Type="http://schemas.openxmlformats.org/officeDocument/2006/relationships/chart" Target="../charts/chart73.xml"/><Relationship Id="rId11" Type="http://schemas.openxmlformats.org/officeDocument/2006/relationships/chart" Target="../charts/chart78.xml"/><Relationship Id="rId5" Type="http://schemas.openxmlformats.org/officeDocument/2006/relationships/chart" Target="../charts/chart72.xml"/><Relationship Id="rId10" Type="http://schemas.openxmlformats.org/officeDocument/2006/relationships/chart" Target="../charts/chart77.xml"/><Relationship Id="rId4" Type="http://schemas.openxmlformats.org/officeDocument/2006/relationships/chart" Target="../charts/chart71.xml"/><Relationship Id="rId9" Type="http://schemas.openxmlformats.org/officeDocument/2006/relationships/chart" Target="../charts/chart76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3" Type="http://schemas.openxmlformats.org/officeDocument/2006/relationships/chart" Target="../charts/chart81.xml"/><Relationship Id="rId7" Type="http://schemas.openxmlformats.org/officeDocument/2006/relationships/chart" Target="../charts/chart85.xml"/><Relationship Id="rId2" Type="http://schemas.openxmlformats.org/officeDocument/2006/relationships/chart" Target="../charts/chart80.xml"/><Relationship Id="rId1" Type="http://schemas.openxmlformats.org/officeDocument/2006/relationships/chart" Target="../charts/chart79.xml"/><Relationship Id="rId6" Type="http://schemas.openxmlformats.org/officeDocument/2006/relationships/chart" Target="../charts/chart84.xml"/><Relationship Id="rId11" Type="http://schemas.openxmlformats.org/officeDocument/2006/relationships/chart" Target="../charts/chart89.xml"/><Relationship Id="rId5" Type="http://schemas.openxmlformats.org/officeDocument/2006/relationships/chart" Target="../charts/chart83.xml"/><Relationship Id="rId10" Type="http://schemas.openxmlformats.org/officeDocument/2006/relationships/chart" Target="../charts/chart88.xml"/><Relationship Id="rId4" Type="http://schemas.openxmlformats.org/officeDocument/2006/relationships/chart" Target="../charts/chart82.xml"/><Relationship Id="rId9" Type="http://schemas.openxmlformats.org/officeDocument/2006/relationships/chart" Target="../charts/chart87.xml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2.xml"/><Relationship Id="rId7" Type="http://schemas.openxmlformats.org/officeDocument/2006/relationships/chart" Target="../charts/chart96.xml"/><Relationship Id="rId2" Type="http://schemas.openxmlformats.org/officeDocument/2006/relationships/chart" Target="../charts/chart91.xml"/><Relationship Id="rId1" Type="http://schemas.openxmlformats.org/officeDocument/2006/relationships/chart" Target="../charts/chart90.xml"/><Relationship Id="rId6" Type="http://schemas.openxmlformats.org/officeDocument/2006/relationships/chart" Target="../charts/chart95.xml"/><Relationship Id="rId11" Type="http://schemas.openxmlformats.org/officeDocument/2006/relationships/chart" Target="../charts/chart100.xml"/><Relationship Id="rId5" Type="http://schemas.openxmlformats.org/officeDocument/2006/relationships/chart" Target="../charts/chart94.xml"/><Relationship Id="rId10" Type="http://schemas.openxmlformats.org/officeDocument/2006/relationships/chart" Target="../charts/chart99.xml"/><Relationship Id="rId4" Type="http://schemas.openxmlformats.org/officeDocument/2006/relationships/chart" Target="../charts/chart93.xml"/><Relationship Id="rId9" Type="http://schemas.openxmlformats.org/officeDocument/2006/relationships/chart" Target="../charts/chart9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4" Type="http://schemas.openxmlformats.org/officeDocument/2006/relationships/chart" Target="../charts/chart39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3" Type="http://schemas.openxmlformats.org/officeDocument/2006/relationships/chart" Target="../charts/chart42.xml"/><Relationship Id="rId7" Type="http://schemas.openxmlformats.org/officeDocument/2006/relationships/chart" Target="../charts/chart46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Relationship Id="rId6" Type="http://schemas.openxmlformats.org/officeDocument/2006/relationships/chart" Target="../charts/chart45.xml"/><Relationship Id="rId11" Type="http://schemas.openxmlformats.org/officeDocument/2006/relationships/chart" Target="../charts/chart50.xml"/><Relationship Id="rId5" Type="http://schemas.openxmlformats.org/officeDocument/2006/relationships/chart" Target="../charts/chart44.xml"/><Relationship Id="rId10" Type="http://schemas.openxmlformats.org/officeDocument/2006/relationships/chart" Target="../charts/chart49.xml"/><Relationship Id="rId4" Type="http://schemas.openxmlformats.org/officeDocument/2006/relationships/chart" Target="../charts/chart43.xml"/><Relationship Id="rId9" Type="http://schemas.openxmlformats.org/officeDocument/2006/relationships/chart" Target="../charts/chart4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108858</xdr:colOff>
      <xdr:row>14</xdr:row>
      <xdr:rowOff>138545</xdr:rowOff>
    </xdr:from>
    <xdr:to>
      <xdr:col>27</xdr:col>
      <xdr:colOff>9897</xdr:colOff>
      <xdr:row>72</xdr:row>
      <xdr:rowOff>168234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7</xdr:col>
      <xdr:colOff>335280</xdr:colOff>
      <xdr:row>30</xdr:row>
      <xdr:rowOff>108585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335280</xdr:colOff>
      <xdr:row>30</xdr:row>
      <xdr:rowOff>110490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83820</xdr:rowOff>
    </xdr:from>
    <xdr:to>
      <xdr:col>7</xdr:col>
      <xdr:colOff>304800</xdr:colOff>
      <xdr:row>30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449580</xdr:colOff>
      <xdr:row>14</xdr:row>
      <xdr:rowOff>64770</xdr:rowOff>
    </xdr:from>
    <xdr:to>
      <xdr:col>15</xdr:col>
      <xdr:colOff>175260</xdr:colOff>
      <xdr:row>29</xdr:row>
      <xdr:rowOff>125730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179070</xdr:rowOff>
    </xdr:from>
    <xdr:to>
      <xdr:col>7</xdr:col>
      <xdr:colOff>335280</xdr:colOff>
      <xdr:row>46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15</xdr:col>
      <xdr:colOff>335280</xdr:colOff>
      <xdr:row>46</xdr:row>
      <xdr:rowOff>68580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9</xdr:row>
      <xdr:rowOff>34290</xdr:rowOff>
    </xdr:from>
    <xdr:to>
      <xdr:col>15</xdr:col>
      <xdr:colOff>358140</xdr:colOff>
      <xdr:row>24</xdr:row>
      <xdr:rowOff>34290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514597</xdr:colOff>
      <xdr:row>18</xdr:row>
      <xdr:rowOff>117763</xdr:rowOff>
    </xdr:from>
    <xdr:to>
      <xdr:col>27</xdr:col>
      <xdr:colOff>524493</xdr:colOff>
      <xdr:row>86</xdr:row>
      <xdr:rowOff>148441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29689</xdr:colOff>
      <xdr:row>14</xdr:row>
      <xdr:rowOff>59377</xdr:rowOff>
    </xdr:from>
    <xdr:to>
      <xdr:col>31</xdr:col>
      <xdr:colOff>49482</xdr:colOff>
      <xdr:row>87</xdr:row>
      <xdr:rowOff>29688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207818</xdr:colOff>
      <xdr:row>14</xdr:row>
      <xdr:rowOff>108856</xdr:rowOff>
    </xdr:from>
    <xdr:to>
      <xdr:col>46</xdr:col>
      <xdr:colOff>425533</xdr:colOff>
      <xdr:row>87</xdr:row>
      <xdr:rowOff>98960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514597</xdr:colOff>
      <xdr:row>18</xdr:row>
      <xdr:rowOff>117763</xdr:rowOff>
    </xdr:from>
    <xdr:to>
      <xdr:col>27</xdr:col>
      <xdr:colOff>524493</xdr:colOff>
      <xdr:row>86</xdr:row>
      <xdr:rowOff>148441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29689</xdr:colOff>
      <xdr:row>14</xdr:row>
      <xdr:rowOff>59377</xdr:rowOff>
    </xdr:from>
    <xdr:to>
      <xdr:col>31</xdr:col>
      <xdr:colOff>49482</xdr:colOff>
      <xdr:row>87</xdr:row>
      <xdr:rowOff>29688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207818</xdr:colOff>
      <xdr:row>14</xdr:row>
      <xdr:rowOff>108856</xdr:rowOff>
    </xdr:from>
    <xdr:to>
      <xdr:col>46</xdr:col>
      <xdr:colOff>425533</xdr:colOff>
      <xdr:row>87</xdr:row>
      <xdr:rowOff>98960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514597</xdr:colOff>
      <xdr:row>18</xdr:row>
      <xdr:rowOff>117763</xdr:rowOff>
    </xdr:from>
    <xdr:to>
      <xdr:col>27</xdr:col>
      <xdr:colOff>524493</xdr:colOff>
      <xdr:row>86</xdr:row>
      <xdr:rowOff>148441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29689</xdr:colOff>
      <xdr:row>14</xdr:row>
      <xdr:rowOff>59377</xdr:rowOff>
    </xdr:from>
    <xdr:to>
      <xdr:col>31</xdr:col>
      <xdr:colOff>49482</xdr:colOff>
      <xdr:row>87</xdr:row>
      <xdr:rowOff>29688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207818</xdr:colOff>
      <xdr:row>14</xdr:row>
      <xdr:rowOff>108856</xdr:rowOff>
    </xdr:from>
    <xdr:to>
      <xdr:col>46</xdr:col>
      <xdr:colOff>425533</xdr:colOff>
      <xdr:row>87</xdr:row>
      <xdr:rowOff>98960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68580</xdr:rowOff>
    </xdr:from>
    <xdr:to>
      <xdr:col>7</xdr:col>
      <xdr:colOff>304800</xdr:colOff>
      <xdr:row>30</xdr:row>
      <xdr:rowOff>68580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525780</xdr:colOff>
      <xdr:row>15</xdr:row>
      <xdr:rowOff>0</xdr:rowOff>
    </xdr:from>
    <xdr:to>
      <xdr:col>17</xdr:col>
      <xdr:colOff>251460</xdr:colOff>
      <xdr:row>29</xdr:row>
      <xdr:rowOff>137160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31</xdr:row>
      <xdr:rowOff>30480</xdr:rowOff>
    </xdr:from>
    <xdr:to>
      <xdr:col>7</xdr:col>
      <xdr:colOff>411480</xdr:colOff>
      <xdr:row>45</xdr:row>
      <xdr:rowOff>167640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31</xdr:row>
      <xdr:rowOff>0</xdr:rowOff>
    </xdr:from>
    <xdr:to>
      <xdr:col>17</xdr:col>
      <xdr:colOff>335280</xdr:colOff>
      <xdr:row>45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525780</xdr:colOff>
      <xdr:row>77</xdr:row>
      <xdr:rowOff>175260</xdr:rowOff>
    </xdr:from>
    <xdr:to>
      <xdr:col>15</xdr:col>
      <xdr:colOff>251460</xdr:colOff>
      <xdr:row>92</xdr:row>
      <xdr:rowOff>129540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15</xdr:row>
      <xdr:rowOff>0</xdr:rowOff>
    </xdr:from>
    <xdr:to>
      <xdr:col>5</xdr:col>
      <xdr:colOff>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14</xdr:row>
      <xdr:rowOff>163830</xdr:rowOff>
    </xdr:from>
    <xdr:to>
      <xdr:col>11</xdr:col>
      <xdr:colOff>45720</xdr:colOff>
      <xdr:row>29</xdr:row>
      <xdr:rowOff>118110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125730</xdr:rowOff>
    </xdr:from>
    <xdr:to>
      <xdr:col>5</xdr:col>
      <xdr:colOff>0</xdr:colOff>
      <xdr:row>45</xdr:row>
      <xdr:rowOff>80010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30</xdr:row>
      <xdr:rowOff>175260</xdr:rowOff>
    </xdr:from>
    <xdr:to>
      <xdr:col>11</xdr:col>
      <xdr:colOff>182880</xdr:colOff>
      <xdr:row>45</xdr:row>
      <xdr:rowOff>129540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14</xdr:row>
      <xdr:rowOff>64770</xdr:rowOff>
    </xdr:from>
    <xdr:to>
      <xdr:col>7</xdr:col>
      <xdr:colOff>312420</xdr:colOff>
      <xdr:row>29</xdr:row>
      <xdr:rowOff>64770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403860</xdr:colOff>
      <xdr:row>14</xdr:row>
      <xdr:rowOff>114300</xdr:rowOff>
    </xdr:from>
    <xdr:to>
      <xdr:col>15</xdr:col>
      <xdr:colOff>129540</xdr:colOff>
      <xdr:row>29</xdr:row>
      <xdr:rowOff>68580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7</xdr:col>
      <xdr:colOff>335280</xdr:colOff>
      <xdr:row>44</xdr:row>
      <xdr:rowOff>137160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30</xdr:row>
      <xdr:rowOff>0</xdr:rowOff>
    </xdr:from>
    <xdr:to>
      <xdr:col>15</xdr:col>
      <xdr:colOff>335280</xdr:colOff>
      <xdr:row>44</xdr:row>
      <xdr:rowOff>137160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335280</xdr:colOff>
      <xdr:row>60</xdr:row>
      <xdr:rowOff>137160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335280</xdr:colOff>
      <xdr:row>60</xdr:row>
      <xdr:rowOff>137160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335280</xdr:colOff>
      <xdr:row>76</xdr:row>
      <xdr:rowOff>137160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62</xdr:row>
      <xdr:rowOff>0</xdr:rowOff>
    </xdr:from>
    <xdr:to>
      <xdr:col>15</xdr:col>
      <xdr:colOff>335280</xdr:colOff>
      <xdr:row>76</xdr:row>
      <xdr:rowOff>137160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7</xdr:col>
      <xdr:colOff>335280</xdr:colOff>
      <xdr:row>92</xdr:row>
      <xdr:rowOff>137160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79</xdr:row>
      <xdr:rowOff>0</xdr:rowOff>
    </xdr:from>
    <xdr:to>
      <xdr:col>15</xdr:col>
      <xdr:colOff>335280</xdr:colOff>
      <xdr:row>93</xdr:row>
      <xdr:rowOff>137160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106680</xdr:colOff>
      <xdr:row>94</xdr:row>
      <xdr:rowOff>160020</xdr:rowOff>
    </xdr:from>
    <xdr:to>
      <xdr:col>7</xdr:col>
      <xdr:colOff>441960</xdr:colOff>
      <xdr:row>109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topLeftCell="A82" workbookViewId="0">
      <selection activeCell="E108" sqref="E108:I109"/>
    </sheetView>
  </sheetViews>
  <sheetFormatPr defaultRowHeight="14.4" x14ac:dyDescent="0.3"/>
  <cols>
    <col min="1" max="1" width="18.33203125" bestFit="1" customWidth="1"/>
    <col min="2" max="2" width="22.44140625" bestFit="1" customWidth="1"/>
    <col min="5" max="6" width="14.6640625" bestFit="1" customWidth="1"/>
    <col min="7" max="7" width="15" bestFit="1" customWidth="1"/>
    <col min="8" max="8" width="11.5546875" bestFit="1" customWidth="1"/>
    <col min="9" max="9" width="11.6640625" bestFit="1" customWidth="1"/>
    <col min="10" max="11" width="11.5546875" bestFit="1" customWidth="1"/>
    <col min="12" max="12" width="9.5546875" bestFit="1" customWidth="1"/>
  </cols>
  <sheetData>
    <row r="1" spans="1:10" x14ac:dyDescent="0.3">
      <c r="B1" t="s">
        <v>18</v>
      </c>
      <c r="C1" t="s">
        <v>17</v>
      </c>
      <c r="D1" t="s">
        <v>15</v>
      </c>
      <c r="E1" t="s">
        <v>16</v>
      </c>
      <c r="F1" t="s">
        <v>197</v>
      </c>
      <c r="J1" t="s">
        <v>14</v>
      </c>
    </row>
    <row r="2" spans="1:10" x14ac:dyDescent="0.3">
      <c r="A2" t="s">
        <v>0</v>
      </c>
      <c r="B2" t="s">
        <v>0</v>
      </c>
      <c r="C2" t="s">
        <v>1</v>
      </c>
      <c r="D2" s="3">
        <v>43250</v>
      </c>
      <c r="E2" s="1">
        <v>42885.510416666664</v>
      </c>
      <c r="F2" s="1">
        <v>42893.4375</v>
      </c>
      <c r="G2">
        <v>8.7090999999999991E-3</v>
      </c>
      <c r="H2">
        <v>2.8165600000000001E-3</v>
      </c>
      <c r="I2">
        <v>1.971592</v>
      </c>
    </row>
    <row r="3" spans="1:10" x14ac:dyDescent="0.3">
      <c r="A3" t="s">
        <v>2</v>
      </c>
      <c r="B3" t="s">
        <v>2</v>
      </c>
      <c r="C3" t="s">
        <v>1</v>
      </c>
      <c r="D3" s="3">
        <v>43258</v>
      </c>
      <c r="E3" s="1">
        <v>42893.447916666664</v>
      </c>
      <c r="F3" s="1">
        <v>42899.416666666664</v>
      </c>
      <c r="G3">
        <v>7.4950399999999997E-3</v>
      </c>
      <c r="H3">
        <v>4.3590399999999998E-3</v>
      </c>
      <c r="I3">
        <v>1.658944</v>
      </c>
    </row>
    <row r="4" spans="1:10" x14ac:dyDescent="0.3">
      <c r="A4" t="s">
        <v>3</v>
      </c>
      <c r="B4" t="s">
        <v>29</v>
      </c>
      <c r="C4" t="s">
        <v>1</v>
      </c>
      <c r="D4" s="3">
        <v>43264</v>
      </c>
      <c r="E4" s="1">
        <v>42899.427083333336</v>
      </c>
      <c r="F4" s="1">
        <v>42908.708333333336</v>
      </c>
      <c r="G4">
        <v>1.137994E-2</v>
      </c>
      <c r="H4">
        <v>6.40619E-3</v>
      </c>
      <c r="I4">
        <v>2.578392</v>
      </c>
    </row>
    <row r="5" spans="1:10" x14ac:dyDescent="0.3">
      <c r="A5" t="s">
        <v>4</v>
      </c>
      <c r="B5" t="s">
        <v>10</v>
      </c>
      <c r="C5" t="s">
        <v>1</v>
      </c>
      <c r="D5" s="3">
        <v>43273</v>
      </c>
      <c r="E5" s="1">
        <v>42908.71875</v>
      </c>
      <c r="F5" s="1">
        <v>42913.541666666664</v>
      </c>
      <c r="G5">
        <v>0.19848930000000001</v>
      </c>
      <c r="H5">
        <v>0.12605661000000001</v>
      </c>
      <c r="I5">
        <v>32.911270999999999</v>
      </c>
      <c r="J5" t="s">
        <v>12</v>
      </c>
    </row>
    <row r="6" spans="1:10" x14ac:dyDescent="0.3">
      <c r="A6" t="s">
        <v>5</v>
      </c>
      <c r="B6" t="s">
        <v>11</v>
      </c>
      <c r="C6" t="s">
        <v>1</v>
      </c>
      <c r="D6" s="3">
        <v>43278</v>
      </c>
      <c r="E6" s="1">
        <v>42913.552083333336</v>
      </c>
      <c r="F6" s="1">
        <v>42921.510416666664</v>
      </c>
      <c r="G6">
        <v>0.28400564</v>
      </c>
      <c r="H6">
        <v>0.10403818000000001</v>
      </c>
      <c r="I6">
        <v>12.171218</v>
      </c>
      <c r="J6" t="s">
        <v>13</v>
      </c>
    </row>
    <row r="7" spans="1:10" x14ac:dyDescent="0.3">
      <c r="A7" t="s">
        <v>6</v>
      </c>
      <c r="B7" t="s">
        <v>6</v>
      </c>
      <c r="C7" t="s">
        <v>1</v>
      </c>
      <c r="D7" s="3">
        <v>43286</v>
      </c>
      <c r="E7" s="1">
        <v>42921.520833333336</v>
      </c>
      <c r="F7" s="1">
        <v>42927.520833333336</v>
      </c>
      <c r="G7">
        <v>0.18368509999999999</v>
      </c>
      <c r="H7">
        <v>8.7312200000000006E-2</v>
      </c>
      <c r="I7">
        <v>5.461131</v>
      </c>
    </row>
    <row r="8" spans="1:10" x14ac:dyDescent="0.3">
      <c r="A8" t="s">
        <v>7</v>
      </c>
      <c r="B8" t="s">
        <v>7</v>
      </c>
      <c r="C8" t="s">
        <v>1</v>
      </c>
      <c r="D8" s="3">
        <v>43292</v>
      </c>
      <c r="E8" s="1">
        <v>42927.53125</v>
      </c>
      <c r="F8" s="1">
        <v>42934.489583333336</v>
      </c>
      <c r="G8">
        <v>8.4387799999999999E-2</v>
      </c>
      <c r="H8">
        <v>4.0902250000000001E-2</v>
      </c>
      <c r="I8">
        <v>4.5724410000000004</v>
      </c>
    </row>
    <row r="9" spans="1:10" x14ac:dyDescent="0.3">
      <c r="A9" t="s">
        <v>8</v>
      </c>
      <c r="B9" t="s">
        <v>8</v>
      </c>
      <c r="C9" t="s">
        <v>1</v>
      </c>
      <c r="D9" s="3">
        <v>43299</v>
      </c>
      <c r="E9" s="1">
        <v>42934.5</v>
      </c>
      <c r="F9" s="1">
        <v>42942.354166666664</v>
      </c>
      <c r="G9">
        <v>8.6426000000000003E-3</v>
      </c>
      <c r="H9">
        <v>5.9349499999999996E-3</v>
      </c>
      <c r="I9">
        <v>1.2034</v>
      </c>
    </row>
    <row r="10" spans="1:10" x14ac:dyDescent="0.3">
      <c r="A10" t="s">
        <v>9</v>
      </c>
      <c r="B10" t="s">
        <v>9</v>
      </c>
      <c r="C10" t="s">
        <v>1</v>
      </c>
      <c r="D10" s="3">
        <v>43307</v>
      </c>
      <c r="E10" s="1">
        <v>42942.364583333336</v>
      </c>
      <c r="F10" s="1">
        <v>42948.40625</v>
      </c>
      <c r="G10">
        <v>2.7655599999999998E-3</v>
      </c>
      <c r="H10">
        <v>2.4285800000000001E-3</v>
      </c>
      <c r="I10">
        <v>0.42877799999999999</v>
      </c>
    </row>
    <row r="11" spans="1:10" x14ac:dyDescent="0.3">
      <c r="A11" t="s">
        <v>19</v>
      </c>
      <c r="B11" t="s">
        <v>19</v>
      </c>
      <c r="C11" t="s">
        <v>20</v>
      </c>
      <c r="D11" s="3">
        <v>43250</v>
      </c>
      <c r="E11" s="1">
        <v>42885.46875</v>
      </c>
      <c r="F11" s="1">
        <v>42893.458333333336</v>
      </c>
      <c r="G11">
        <v>1.9719999999999998E-3</v>
      </c>
      <c r="H11">
        <v>8.12E-4</v>
      </c>
      <c r="I11">
        <v>0.64612000000000003</v>
      </c>
    </row>
    <row r="12" spans="1:10" x14ac:dyDescent="0.3">
      <c r="A12" t="s">
        <v>21</v>
      </c>
      <c r="B12" t="s">
        <v>21</v>
      </c>
      <c r="C12" t="s">
        <v>20</v>
      </c>
      <c r="D12" s="3">
        <v>43258</v>
      </c>
      <c r="E12" s="1">
        <v>42893.46875</v>
      </c>
      <c r="F12" s="1">
        <v>42899.489583333336</v>
      </c>
      <c r="G12">
        <v>-999</v>
      </c>
      <c r="H12">
        <v>1.76326E-3</v>
      </c>
      <c r="I12">
        <v>0.72011000000000003</v>
      </c>
    </row>
    <row r="13" spans="1:10" x14ac:dyDescent="0.3">
      <c r="A13" t="s">
        <v>22</v>
      </c>
      <c r="B13" t="s">
        <v>22</v>
      </c>
      <c r="C13" t="s">
        <v>20</v>
      </c>
      <c r="D13" s="3">
        <v>43264</v>
      </c>
      <c r="E13" s="1">
        <v>42899.5</v>
      </c>
      <c r="F13" s="1">
        <v>42908.416666666664</v>
      </c>
      <c r="G13">
        <v>6.0482699999999997E-3</v>
      </c>
      <c r="H13">
        <v>2.6316899999999999E-3</v>
      </c>
      <c r="I13">
        <v>1.2558240000000001</v>
      </c>
    </row>
    <row r="14" spans="1:10" x14ac:dyDescent="0.3">
      <c r="A14" t="s">
        <v>23</v>
      </c>
      <c r="B14" t="s">
        <v>30</v>
      </c>
      <c r="C14" t="s">
        <v>20</v>
      </c>
      <c r="D14" s="3">
        <v>43273</v>
      </c>
      <c r="E14" s="1">
        <v>42908.427083333336</v>
      </c>
      <c r="F14" s="2">
        <v>42912.46875</v>
      </c>
      <c r="G14">
        <v>0.29172500000000001</v>
      </c>
      <c r="H14">
        <v>0.20058199999999998</v>
      </c>
      <c r="I14">
        <v>31.800639999999998</v>
      </c>
      <c r="J14" t="s">
        <v>31</v>
      </c>
    </row>
    <row r="15" spans="1:10" x14ac:dyDescent="0.3">
      <c r="A15" t="s">
        <v>24</v>
      </c>
      <c r="B15" t="s">
        <v>112</v>
      </c>
      <c r="C15" t="s">
        <v>20</v>
      </c>
      <c r="D15" s="3">
        <v>43277</v>
      </c>
      <c r="E15" s="2">
        <v>42912.479166666664</v>
      </c>
      <c r="F15" s="1">
        <v>42921.489583333336</v>
      </c>
      <c r="G15">
        <v>0.36709990999999997</v>
      </c>
      <c r="H15">
        <v>0.19901832000000003</v>
      </c>
      <c r="I15">
        <v>18.139912000000002</v>
      </c>
      <c r="J15" t="s">
        <v>111</v>
      </c>
    </row>
    <row r="16" spans="1:10" x14ac:dyDescent="0.3">
      <c r="A16" t="s">
        <v>25</v>
      </c>
      <c r="B16" t="s">
        <v>25</v>
      </c>
      <c r="C16" t="s">
        <v>20</v>
      </c>
      <c r="D16" s="3">
        <v>43286</v>
      </c>
      <c r="E16" s="1">
        <v>42921.5</v>
      </c>
      <c r="F16" s="1">
        <v>42927.5625</v>
      </c>
      <c r="G16">
        <v>1.2775730000000001E-2</v>
      </c>
      <c r="H16">
        <v>5.6721000000000002E-3</v>
      </c>
      <c r="I16">
        <v>2.9846050000000002</v>
      </c>
    </row>
    <row r="17" spans="1:12" x14ac:dyDescent="0.3">
      <c r="A17" t="s">
        <v>26</v>
      </c>
      <c r="B17" t="s">
        <v>26</v>
      </c>
      <c r="C17" t="s">
        <v>20</v>
      </c>
      <c r="D17" s="3">
        <v>43292</v>
      </c>
      <c r="E17" s="1">
        <v>42927.572916666664</v>
      </c>
      <c r="F17" s="1">
        <v>42934.520833333336</v>
      </c>
      <c r="G17">
        <v>3.9241860000000003E-2</v>
      </c>
      <c r="H17">
        <v>3.0820859999999999E-2</v>
      </c>
      <c r="I17">
        <v>8.6287179999999992</v>
      </c>
    </row>
    <row r="18" spans="1:12" x14ac:dyDescent="0.3">
      <c r="A18" t="s">
        <v>27</v>
      </c>
      <c r="B18" t="s">
        <v>27</v>
      </c>
      <c r="C18" t="s">
        <v>20</v>
      </c>
      <c r="D18" s="3">
        <v>43299</v>
      </c>
      <c r="E18" s="1">
        <v>42934.53125</v>
      </c>
      <c r="F18" s="1">
        <v>42942.416666666664</v>
      </c>
      <c r="G18">
        <v>1.7580749999999999E-2</v>
      </c>
      <c r="H18">
        <v>7.9486299999999999E-3</v>
      </c>
      <c r="I18">
        <v>1.9477340000000001</v>
      </c>
    </row>
    <row r="19" spans="1:12" x14ac:dyDescent="0.3">
      <c r="A19" t="s">
        <v>28</v>
      </c>
      <c r="B19" t="s">
        <v>28</v>
      </c>
      <c r="C19" t="s">
        <v>20</v>
      </c>
      <c r="D19" s="3">
        <v>43307</v>
      </c>
      <c r="E19" s="1">
        <v>42942.427083333336</v>
      </c>
      <c r="F19" s="1">
        <v>42948.197916666664</v>
      </c>
      <c r="G19">
        <v>2.26968E-3</v>
      </c>
      <c r="H19">
        <v>1.93772E-3</v>
      </c>
      <c r="I19">
        <v>0.53731200000000001</v>
      </c>
    </row>
    <row r="20" spans="1:12" x14ac:dyDescent="0.3">
      <c r="A20" s="4" t="s">
        <v>32</v>
      </c>
      <c r="B20" s="4" t="s">
        <v>32</v>
      </c>
      <c r="C20" t="s">
        <v>33</v>
      </c>
      <c r="D20" s="3">
        <v>43250</v>
      </c>
      <c r="E20" s="1">
        <v>42885.625</v>
      </c>
      <c r="F20" s="1">
        <v>42893.53125</v>
      </c>
      <c r="G20">
        <v>0.30508350000000001</v>
      </c>
      <c r="H20">
        <v>0.19062399999999999</v>
      </c>
      <c r="I20">
        <v>1.6237079999999999</v>
      </c>
    </row>
    <row r="21" spans="1:12" x14ac:dyDescent="0.3">
      <c r="A21" s="4" t="s">
        <v>34</v>
      </c>
      <c r="B21" s="4" t="s">
        <v>34</v>
      </c>
      <c r="C21" t="s">
        <v>33</v>
      </c>
      <c r="D21" s="3">
        <v>43258</v>
      </c>
      <c r="E21" s="2">
        <v>42893.541666666664</v>
      </c>
      <c r="F21" s="2">
        <v>42899.604166666664</v>
      </c>
      <c r="G21">
        <v>8.48415E-2</v>
      </c>
      <c r="H21">
        <v>5.1008999999999999E-2</v>
      </c>
      <c r="I21">
        <v>0.829677</v>
      </c>
    </row>
    <row r="22" spans="1:12" x14ac:dyDescent="0.3">
      <c r="A22" s="4" t="s">
        <v>35</v>
      </c>
      <c r="B22" s="4" t="s">
        <v>35</v>
      </c>
      <c r="C22" t="s">
        <v>33</v>
      </c>
      <c r="D22" s="3">
        <v>43264</v>
      </c>
      <c r="E22" s="2">
        <v>42899.614583333336</v>
      </c>
      <c r="F22" s="2">
        <v>42908.572916666664</v>
      </c>
      <c r="G22">
        <v>6.4296000000000006E-2</v>
      </c>
      <c r="H22">
        <v>4.1242500000000001E-2</v>
      </c>
      <c r="I22">
        <v>0.63027</v>
      </c>
    </row>
    <row r="23" spans="1:12" x14ac:dyDescent="0.3">
      <c r="A23" s="4" t="s">
        <v>36</v>
      </c>
      <c r="B23" s="4" t="s">
        <v>42</v>
      </c>
      <c r="C23" t="s">
        <v>33</v>
      </c>
      <c r="D23" s="3">
        <v>43273</v>
      </c>
      <c r="E23" s="2">
        <v>42908.583333333336</v>
      </c>
      <c r="F23" s="1">
        <v>42913.666666666664</v>
      </c>
      <c r="G23">
        <v>0.1173025</v>
      </c>
      <c r="H23">
        <v>4.6387499999999998E-2</v>
      </c>
      <c r="I23">
        <v>4.5427350000000004</v>
      </c>
      <c r="J23" t="s">
        <v>43</v>
      </c>
    </row>
    <row r="24" spans="1:12" x14ac:dyDescent="0.3">
      <c r="A24" s="4" t="s">
        <v>37</v>
      </c>
      <c r="B24" s="4" t="s">
        <v>44</v>
      </c>
      <c r="C24" t="s">
        <v>33</v>
      </c>
      <c r="D24" s="3">
        <v>43278</v>
      </c>
      <c r="E24" s="1">
        <v>42913.677083333336</v>
      </c>
      <c r="F24" s="1">
        <v>42921.416666666664</v>
      </c>
      <c r="G24">
        <v>5.822401E-2</v>
      </c>
      <c r="H24">
        <v>3.0817250000000001E-2</v>
      </c>
      <c r="I24">
        <v>6.1941959999999998</v>
      </c>
      <c r="J24" t="s">
        <v>43</v>
      </c>
    </row>
    <row r="25" spans="1:12" x14ac:dyDescent="0.3">
      <c r="A25" s="4" t="s">
        <v>38</v>
      </c>
      <c r="B25" s="4" t="s">
        <v>38</v>
      </c>
      <c r="C25" t="s">
        <v>33</v>
      </c>
      <c r="D25" s="3">
        <v>43286</v>
      </c>
      <c r="E25" s="1">
        <v>42921.427083333336</v>
      </c>
      <c r="F25" s="1">
        <v>42927.614583333336</v>
      </c>
      <c r="G25">
        <v>2.7615000000000001E-2</v>
      </c>
      <c r="H25">
        <v>1.5069900000000001E-2</v>
      </c>
      <c r="I25">
        <v>0.95863500000000001</v>
      </c>
    </row>
    <row r="26" spans="1:12" x14ac:dyDescent="0.3">
      <c r="A26" s="4" t="s">
        <v>39</v>
      </c>
      <c r="B26" s="4" t="s">
        <v>39</v>
      </c>
      <c r="C26" t="s">
        <v>33</v>
      </c>
      <c r="D26" s="3">
        <v>43292</v>
      </c>
      <c r="E26" s="1">
        <v>42927.625</v>
      </c>
      <c r="F26" s="1">
        <v>42934.59375</v>
      </c>
      <c r="G26">
        <v>1.398051E-2</v>
      </c>
      <c r="H26">
        <v>1.390716E-2</v>
      </c>
      <c r="I26">
        <v>2.4894989999999999</v>
      </c>
    </row>
    <row r="27" spans="1:12" x14ac:dyDescent="0.3">
      <c r="A27" s="4" t="s">
        <v>40</v>
      </c>
      <c r="B27" s="4" t="s">
        <v>40</v>
      </c>
      <c r="C27" t="s">
        <v>33</v>
      </c>
      <c r="D27" s="3">
        <v>43299</v>
      </c>
      <c r="E27" s="1">
        <v>42934.604166666664</v>
      </c>
      <c r="F27" s="1">
        <v>42942.59375</v>
      </c>
      <c r="G27">
        <v>1.09855E-2</v>
      </c>
      <c r="H27">
        <v>1.0207000000000001E-2</v>
      </c>
      <c r="I27">
        <v>0.88229999999999997</v>
      </c>
    </row>
    <row r="28" spans="1:12" x14ac:dyDescent="0.3">
      <c r="B28" s="4" t="s">
        <v>41</v>
      </c>
      <c r="C28" t="s">
        <v>33</v>
      </c>
      <c r="D28" s="3">
        <v>43307</v>
      </c>
      <c r="E28" s="1">
        <v>42942.604166666664</v>
      </c>
      <c r="F28" s="1">
        <v>42948.375</v>
      </c>
      <c r="G28" s="9">
        <v>6.8624999999999997E-3</v>
      </c>
      <c r="H28" s="9">
        <v>4.8678000000000003E-3</v>
      </c>
      <c r="I28" s="9">
        <v>0.37331999999999999</v>
      </c>
      <c r="J28" s="7" t="s">
        <v>179</v>
      </c>
      <c r="K28" s="7"/>
      <c r="L28" s="7"/>
    </row>
    <row r="29" spans="1:12" x14ac:dyDescent="0.3">
      <c r="A29" s="4" t="s">
        <v>45</v>
      </c>
      <c r="B29" s="4" t="s">
        <v>45</v>
      </c>
      <c r="C29" t="s">
        <v>46</v>
      </c>
      <c r="D29" s="3">
        <v>43250</v>
      </c>
      <c r="E29" s="1">
        <v>42885.479166666664</v>
      </c>
      <c r="F29" s="1">
        <v>42893.447916666664</v>
      </c>
      <c r="G29">
        <v>1.0473959999999999E-2</v>
      </c>
      <c r="H29">
        <v>3.8822399999999999E-3</v>
      </c>
      <c r="I29">
        <v>1.488192</v>
      </c>
    </row>
    <row r="30" spans="1:12" x14ac:dyDescent="0.3">
      <c r="A30" s="4" t="s">
        <v>47</v>
      </c>
      <c r="B30" s="4" t="s">
        <v>47</v>
      </c>
      <c r="C30" t="s">
        <v>46</v>
      </c>
      <c r="D30" s="3">
        <v>43258</v>
      </c>
      <c r="E30" s="1">
        <v>42893.458333333336</v>
      </c>
      <c r="F30" s="1">
        <v>42899.458333333336</v>
      </c>
      <c r="G30">
        <v>8.2026000000000009E-3</v>
      </c>
      <c r="H30">
        <v>4.8545999999999997E-3</v>
      </c>
      <c r="I30">
        <v>0.95975999999999995</v>
      </c>
    </row>
    <row r="31" spans="1:12" x14ac:dyDescent="0.3">
      <c r="A31" s="4" t="s">
        <v>48</v>
      </c>
      <c r="B31" s="4" t="s">
        <v>48</v>
      </c>
      <c r="C31" t="s">
        <v>46</v>
      </c>
      <c r="D31" s="3">
        <v>43264</v>
      </c>
      <c r="E31" s="1">
        <v>42899.46875</v>
      </c>
      <c r="F31" s="1">
        <v>42908.354166666664</v>
      </c>
      <c r="G31">
        <v>1.445697E-2</v>
      </c>
      <c r="H31">
        <v>5.5370699999999998E-3</v>
      </c>
      <c r="I31">
        <v>0.977823</v>
      </c>
    </row>
    <row r="32" spans="1:12" x14ac:dyDescent="0.3">
      <c r="A32" s="4" t="s">
        <v>49</v>
      </c>
      <c r="B32" s="4" t="s">
        <v>49</v>
      </c>
      <c r="C32" t="s">
        <v>46</v>
      </c>
      <c r="D32" s="3">
        <v>43273</v>
      </c>
      <c r="E32" s="1">
        <v>42908.364583333336</v>
      </c>
      <c r="F32" s="1">
        <v>42912.479166666664</v>
      </c>
      <c r="G32">
        <v>5.9558840000000002E-2</v>
      </c>
      <c r="H32">
        <v>2.9445570000000001E-2</v>
      </c>
      <c r="I32">
        <v>14.682722999999999</v>
      </c>
    </row>
    <row r="33" spans="1:10" x14ac:dyDescent="0.3">
      <c r="A33" s="4" t="s">
        <v>50</v>
      </c>
      <c r="B33" s="4" t="s">
        <v>55</v>
      </c>
      <c r="C33" t="s">
        <v>46</v>
      </c>
      <c r="D33" s="3">
        <v>43277</v>
      </c>
      <c r="E33" s="1">
        <v>42912.489583333336</v>
      </c>
      <c r="F33" s="1">
        <v>42921.447916666664</v>
      </c>
      <c r="G33">
        <v>4.1505719999999996E-2</v>
      </c>
      <c r="H33">
        <v>3.1362790000000002E-2</v>
      </c>
      <c r="I33">
        <v>15.037297000000001</v>
      </c>
      <c r="J33" t="s">
        <v>13</v>
      </c>
    </row>
    <row r="34" spans="1:10" x14ac:dyDescent="0.3">
      <c r="A34" s="4" t="s">
        <v>51</v>
      </c>
      <c r="B34" s="4" t="s">
        <v>51</v>
      </c>
      <c r="C34" t="s">
        <v>46</v>
      </c>
      <c r="D34" s="3">
        <v>43286</v>
      </c>
      <c r="E34" s="1">
        <v>42921.458333333336</v>
      </c>
      <c r="F34" s="1">
        <v>42927.520833333336</v>
      </c>
      <c r="G34">
        <v>1.028608E-2</v>
      </c>
      <c r="H34">
        <v>9.3452799999999992E-3</v>
      </c>
      <c r="I34">
        <v>3.0575999999999999</v>
      </c>
    </row>
    <row r="35" spans="1:10" x14ac:dyDescent="0.3">
      <c r="A35" s="4" t="s">
        <v>52</v>
      </c>
      <c r="B35" s="4" t="s">
        <v>52</v>
      </c>
      <c r="C35" t="s">
        <v>46</v>
      </c>
      <c r="D35" s="3">
        <v>43292</v>
      </c>
      <c r="E35" s="1">
        <v>42927.53125</v>
      </c>
      <c r="F35" s="1">
        <v>42934.479166666664</v>
      </c>
      <c r="G35">
        <v>1.3409519999999999E-2</v>
      </c>
      <c r="H35">
        <v>8.44724E-3</v>
      </c>
      <c r="I35">
        <v>3.1819199999999999</v>
      </c>
    </row>
    <row r="36" spans="1:10" x14ac:dyDescent="0.3">
      <c r="A36" s="4" t="s">
        <v>53</v>
      </c>
      <c r="B36" s="4" t="s">
        <v>53</v>
      </c>
      <c r="C36" t="s">
        <v>46</v>
      </c>
      <c r="D36" s="3">
        <v>43299</v>
      </c>
      <c r="E36" s="1">
        <v>42934.489583333336</v>
      </c>
      <c r="F36" s="1">
        <v>42942.447916666664</v>
      </c>
      <c r="G36">
        <v>6.9071200000000001E-3</v>
      </c>
      <c r="H36">
        <v>6.1322399999999997E-3</v>
      </c>
      <c r="I36">
        <v>1.1850320000000001</v>
      </c>
    </row>
    <row r="37" spans="1:10" x14ac:dyDescent="0.3">
      <c r="A37" s="4" t="s">
        <v>54</v>
      </c>
      <c r="B37" s="4" t="s">
        <v>54</v>
      </c>
      <c r="C37" t="s">
        <v>46</v>
      </c>
      <c r="D37" s="3">
        <v>43307</v>
      </c>
      <c r="E37" s="1">
        <v>42942.458333333336</v>
      </c>
      <c r="F37" s="1">
        <v>42948.208333333336</v>
      </c>
      <c r="G37">
        <v>2.5982499999999999E-3</v>
      </c>
      <c r="H37">
        <v>1.85725E-3</v>
      </c>
      <c r="I37">
        <v>0.4047</v>
      </c>
    </row>
    <row r="38" spans="1:10" x14ac:dyDescent="0.3">
      <c r="A38" t="s">
        <v>56</v>
      </c>
      <c r="B38" t="s">
        <v>56</v>
      </c>
      <c r="C38" t="s">
        <v>57</v>
      </c>
      <c r="D38" s="3">
        <v>43250</v>
      </c>
      <c r="E38" s="1">
        <v>42885.416666666664</v>
      </c>
      <c r="F38" s="1">
        <v>42893.458333333336</v>
      </c>
      <c r="G38">
        <v>9.3708000000000003E-3</v>
      </c>
      <c r="H38">
        <v>8.7954000000000005E-4</v>
      </c>
      <c r="I38">
        <v>0.46443000000000001</v>
      </c>
    </row>
    <row r="39" spans="1:10" x14ac:dyDescent="0.3">
      <c r="A39" t="s">
        <v>58</v>
      </c>
      <c r="B39" t="s">
        <v>58</v>
      </c>
      <c r="C39" t="s">
        <v>57</v>
      </c>
      <c r="D39" s="3">
        <v>43258</v>
      </c>
      <c r="E39" s="1">
        <v>42893.46875</v>
      </c>
      <c r="F39" s="1">
        <v>42899.395833333336</v>
      </c>
      <c r="G39">
        <v>2.4324300000000002E-3</v>
      </c>
      <c r="H39">
        <v>1.1113200000000001E-3</v>
      </c>
      <c r="I39">
        <v>0.29427300000000001</v>
      </c>
    </row>
    <row r="40" spans="1:10" x14ac:dyDescent="0.3">
      <c r="A40" t="s">
        <v>59</v>
      </c>
      <c r="B40" t="s">
        <v>59</v>
      </c>
      <c r="C40" t="s">
        <v>57</v>
      </c>
      <c r="D40" s="3">
        <v>43264</v>
      </c>
      <c r="E40" s="1">
        <v>42899.40625</v>
      </c>
      <c r="F40" s="1">
        <v>42908.4375</v>
      </c>
      <c r="G40">
        <v>4.6008000000000004E-3</v>
      </c>
      <c r="H40">
        <v>2.1086999999999998E-3</v>
      </c>
      <c r="I40">
        <v>0.22961400000000001</v>
      </c>
    </row>
    <row r="41" spans="1:10" x14ac:dyDescent="0.3">
      <c r="A41" t="s">
        <v>60</v>
      </c>
      <c r="B41" t="s">
        <v>60</v>
      </c>
      <c r="C41" t="s">
        <v>57</v>
      </c>
      <c r="D41" s="3">
        <v>43273</v>
      </c>
      <c r="E41" s="1">
        <v>42908.447916666664</v>
      </c>
      <c r="F41" s="1">
        <v>42913.541666666664</v>
      </c>
      <c r="G41">
        <v>4.8239680000000007E-2</v>
      </c>
      <c r="H41">
        <v>2.0090549999999999E-2</v>
      </c>
      <c r="I41">
        <v>8.1302690000000002</v>
      </c>
      <c r="J41" t="s">
        <v>66</v>
      </c>
    </row>
    <row r="42" spans="1:10" x14ac:dyDescent="0.3">
      <c r="A42" t="s">
        <v>61</v>
      </c>
      <c r="B42" t="s">
        <v>67</v>
      </c>
      <c r="C42" t="s">
        <v>57</v>
      </c>
      <c r="D42" s="3">
        <v>43278</v>
      </c>
      <c r="E42" s="1">
        <v>42913.552083333336</v>
      </c>
      <c r="F42" s="1">
        <v>42921.53125</v>
      </c>
      <c r="G42">
        <v>5.2737400000000004E-2</v>
      </c>
      <c r="H42">
        <v>1.4559300000000001E-2</v>
      </c>
      <c r="I42">
        <v>2.689883</v>
      </c>
      <c r="J42" t="s">
        <v>13</v>
      </c>
    </row>
    <row r="43" spans="1:10" x14ac:dyDescent="0.3">
      <c r="A43" t="s">
        <v>62</v>
      </c>
      <c r="B43" t="s">
        <v>62</v>
      </c>
      <c r="C43" t="s">
        <v>57</v>
      </c>
      <c r="D43" s="3">
        <v>43286</v>
      </c>
      <c r="E43" s="1">
        <v>42921.541666666664</v>
      </c>
      <c r="F43" s="1">
        <v>42927.520833333336</v>
      </c>
      <c r="G43">
        <v>3.4636399999999998E-2</v>
      </c>
      <c r="H43">
        <v>6.8082999999999998E-3</v>
      </c>
      <c r="I43">
        <v>1.0906499999999999</v>
      </c>
    </row>
    <row r="44" spans="1:10" x14ac:dyDescent="0.3">
      <c r="A44" t="s">
        <v>63</v>
      </c>
      <c r="B44" t="s">
        <v>63</v>
      </c>
      <c r="C44" t="s">
        <v>57</v>
      </c>
      <c r="D44" s="3">
        <v>43292</v>
      </c>
      <c r="E44" s="1">
        <v>42927.53125</v>
      </c>
      <c r="F44" s="2">
        <v>42934.0625</v>
      </c>
      <c r="G44">
        <v>1.3545E-2</v>
      </c>
      <c r="H44">
        <v>4.1279999999999997E-3</v>
      </c>
      <c r="I44">
        <v>0.62242500000000001</v>
      </c>
    </row>
    <row r="45" spans="1:10" x14ac:dyDescent="0.3">
      <c r="A45" t="s">
        <v>64</v>
      </c>
      <c r="B45" t="s">
        <v>68</v>
      </c>
      <c r="C45" t="s">
        <v>57</v>
      </c>
      <c r="D45" s="3">
        <v>43299</v>
      </c>
      <c r="E45" s="1">
        <v>42934.072916666664</v>
      </c>
      <c r="F45" s="1">
        <v>42942.385416666664</v>
      </c>
      <c r="G45" s="11">
        <v>1.9655999999999996E-3</v>
      </c>
      <c r="H45" s="11">
        <v>1.5405E-3</v>
      </c>
      <c r="I45" s="11">
        <v>0.17004</v>
      </c>
      <c r="J45" t="s">
        <v>69</v>
      </c>
    </row>
    <row r="46" spans="1:10" x14ac:dyDescent="0.3">
      <c r="A46" t="s">
        <v>65</v>
      </c>
      <c r="B46" t="s">
        <v>70</v>
      </c>
      <c r="C46" t="s">
        <v>57</v>
      </c>
      <c r="D46" s="3">
        <v>43307</v>
      </c>
      <c r="E46" s="2">
        <v>42942.395833333336</v>
      </c>
      <c r="F46" s="2">
        <v>42948.010416666664</v>
      </c>
      <c r="G46" s="11">
        <v>5.5814999999999999E-4</v>
      </c>
      <c r="H46" s="11">
        <v>4.4102999999999997E-4</v>
      </c>
      <c r="I46" s="11">
        <v>6.9723000000000007E-2</v>
      </c>
      <c r="J46" t="s">
        <v>71</v>
      </c>
    </row>
    <row r="47" spans="1:10" x14ac:dyDescent="0.3">
      <c r="A47" t="s">
        <v>99</v>
      </c>
      <c r="B47" t="s">
        <v>99</v>
      </c>
      <c r="C47" t="s">
        <v>100</v>
      </c>
      <c r="D47" s="3">
        <v>43250</v>
      </c>
      <c r="E47" s="1">
        <v>42885.4375</v>
      </c>
      <c r="F47" s="1">
        <v>42892.5</v>
      </c>
      <c r="G47">
        <v>8.0444999999999996E-4</v>
      </c>
      <c r="H47">
        <v>1.4878E-4</v>
      </c>
      <c r="I47">
        <v>1.3667E-2</v>
      </c>
    </row>
    <row r="48" spans="1:10" x14ac:dyDescent="0.3">
      <c r="A48" t="s">
        <v>101</v>
      </c>
      <c r="B48" t="s">
        <v>101</v>
      </c>
      <c r="C48" t="s">
        <v>100</v>
      </c>
      <c r="D48" s="3">
        <v>43257</v>
      </c>
      <c r="E48" s="1">
        <v>42892.510416666664</v>
      </c>
      <c r="F48" s="1">
        <v>42899.489583333336</v>
      </c>
      <c r="G48">
        <v>3.392E-3</v>
      </c>
      <c r="H48">
        <v>6.5932000000000002E-4</v>
      </c>
      <c r="I48">
        <v>2.6499999999999999E-2</v>
      </c>
    </row>
    <row r="49" spans="1:12" x14ac:dyDescent="0.3">
      <c r="A49" t="s">
        <v>102</v>
      </c>
      <c r="B49" t="s">
        <v>102</v>
      </c>
      <c r="C49" t="s">
        <v>100</v>
      </c>
      <c r="D49" s="3">
        <v>43264</v>
      </c>
      <c r="E49" s="1">
        <v>42899.5</v>
      </c>
      <c r="F49" s="1">
        <v>42908.447916666664</v>
      </c>
      <c r="G49">
        <v>4.2719999999999998E-5</v>
      </c>
      <c r="H49">
        <v>-999</v>
      </c>
      <c r="I49">
        <v>7.9799999999999999E-4</v>
      </c>
    </row>
    <row r="50" spans="1:12" x14ac:dyDescent="0.3">
      <c r="A50" t="s">
        <v>103</v>
      </c>
      <c r="B50" t="s">
        <v>110</v>
      </c>
      <c r="C50" t="s">
        <v>100</v>
      </c>
      <c r="D50" s="3">
        <v>43273</v>
      </c>
      <c r="E50" s="1">
        <v>42908.458333333336</v>
      </c>
      <c r="F50" s="1">
        <v>42910.145833333336</v>
      </c>
      <c r="G50" s="5">
        <v>1.64271E-2</v>
      </c>
      <c r="H50" s="5">
        <v>4.80928E-3</v>
      </c>
      <c r="I50" s="5">
        <v>0.13511399999999998</v>
      </c>
      <c r="J50" t="s">
        <v>109</v>
      </c>
    </row>
    <row r="51" spans="1:12" x14ac:dyDescent="0.3">
      <c r="A51" t="s">
        <v>104</v>
      </c>
      <c r="B51" t="s">
        <v>104</v>
      </c>
      <c r="C51" t="s">
        <v>100</v>
      </c>
      <c r="D51" s="3">
        <v>43278</v>
      </c>
      <c r="E51" s="2">
        <v>42916.59375</v>
      </c>
      <c r="F51" s="1">
        <v>42921.5</v>
      </c>
      <c r="G51" s="5">
        <v>3.5521200000000003E-2</v>
      </c>
      <c r="H51" s="5">
        <v>1.8480960000000001E-2</v>
      </c>
      <c r="I51" s="5">
        <v>0.24343200000000001</v>
      </c>
      <c r="J51" t="s">
        <v>113</v>
      </c>
    </row>
    <row r="52" spans="1:12" x14ac:dyDescent="0.3">
      <c r="A52" t="s">
        <v>105</v>
      </c>
      <c r="B52" t="s">
        <v>105</v>
      </c>
      <c r="C52" t="s">
        <v>100</v>
      </c>
      <c r="D52" s="3">
        <v>43286</v>
      </c>
      <c r="E52" s="1">
        <v>42921.510416666664</v>
      </c>
      <c r="F52" s="1">
        <v>42927.583333333336</v>
      </c>
      <c r="G52">
        <v>1.0611000000000001E-2</v>
      </c>
      <c r="H52">
        <v>4.6766999999999998E-3</v>
      </c>
      <c r="I52">
        <v>8.3316000000000001E-2</v>
      </c>
    </row>
    <row r="53" spans="1:12" x14ac:dyDescent="0.3">
      <c r="A53" t="s">
        <v>106</v>
      </c>
      <c r="B53" t="s">
        <v>106</v>
      </c>
      <c r="C53" t="s">
        <v>100</v>
      </c>
      <c r="D53" s="3">
        <v>43292</v>
      </c>
      <c r="E53" s="1">
        <v>42927.59375</v>
      </c>
      <c r="F53" s="1">
        <v>42934.583333333336</v>
      </c>
      <c r="G53">
        <v>3.2134799999999998E-2</v>
      </c>
      <c r="H53">
        <v>2.9149600000000001E-2</v>
      </c>
      <c r="I53">
        <v>0.20194000000000001</v>
      </c>
    </row>
    <row r="54" spans="1:12" x14ac:dyDescent="0.3">
      <c r="A54" t="s">
        <v>107</v>
      </c>
      <c r="B54" t="s">
        <v>107</v>
      </c>
      <c r="C54" t="s">
        <v>100</v>
      </c>
      <c r="D54" s="3">
        <v>43299</v>
      </c>
      <c r="E54" s="1">
        <v>42934.59375</v>
      </c>
      <c r="F54" s="1">
        <v>42942.510416666664</v>
      </c>
      <c r="G54">
        <v>5.2268999999999996E-3</v>
      </c>
      <c r="H54">
        <v>3.1440000000000001E-3</v>
      </c>
      <c r="I54">
        <v>8.6459999999999995E-2</v>
      </c>
    </row>
    <row r="55" spans="1:12" x14ac:dyDescent="0.3">
      <c r="A55" t="s">
        <v>108</v>
      </c>
      <c r="B55" t="s">
        <v>108</v>
      </c>
      <c r="C55" t="s">
        <v>100</v>
      </c>
      <c r="D55" s="3">
        <v>43307</v>
      </c>
      <c r="E55" s="1">
        <v>42942.520833333336</v>
      </c>
      <c r="F55" s="1">
        <v>42948.145833333336</v>
      </c>
      <c r="G55">
        <v>1.37261E-3</v>
      </c>
      <c r="H55">
        <v>8.9393999999999997E-4</v>
      </c>
      <c r="I55">
        <v>2.6311000000000001E-2</v>
      </c>
    </row>
    <row r="56" spans="1:12" x14ac:dyDescent="0.3">
      <c r="B56" t="s">
        <v>114</v>
      </c>
      <c r="C56" t="s">
        <v>115</v>
      </c>
      <c r="D56" s="3">
        <v>43250</v>
      </c>
      <c r="E56" s="1">
        <v>42885.114583333336</v>
      </c>
      <c r="F56" s="2">
        <v>42892.479166666664</v>
      </c>
      <c r="G56" s="11">
        <v>3.5500499999999998E-4</v>
      </c>
      <c r="H56" s="11">
        <v>1.15575E-4</v>
      </c>
      <c r="I56" s="11">
        <v>4.8300000000000001E-3</v>
      </c>
      <c r="J56" s="7" t="s">
        <v>179</v>
      </c>
      <c r="K56" s="7"/>
      <c r="L56" s="7"/>
    </row>
    <row r="57" spans="1:12" x14ac:dyDescent="0.3">
      <c r="A57" t="s">
        <v>116</v>
      </c>
      <c r="B57" t="s">
        <v>116</v>
      </c>
      <c r="C57" t="s">
        <v>115</v>
      </c>
      <c r="D57" s="3">
        <v>43257</v>
      </c>
      <c r="E57" s="2">
        <v>42892.489583333336</v>
      </c>
      <c r="F57" s="1">
        <v>42899.447916666664</v>
      </c>
      <c r="G57">
        <v>8.5154999999999996E-4</v>
      </c>
      <c r="H57">
        <v>2.4254999999999999E-4</v>
      </c>
      <c r="I57">
        <v>9.5549999999999993E-3</v>
      </c>
    </row>
    <row r="58" spans="1:12" x14ac:dyDescent="0.3">
      <c r="A58" t="s">
        <v>117</v>
      </c>
      <c r="B58" t="s">
        <v>117</v>
      </c>
      <c r="C58" t="s">
        <v>115</v>
      </c>
      <c r="D58" s="3">
        <v>43264</v>
      </c>
      <c r="E58" s="1">
        <v>42899.458333333336</v>
      </c>
      <c r="F58" s="1">
        <v>42908.458333333336</v>
      </c>
      <c r="G58">
        <v>4.6809999999999999E-4</v>
      </c>
      <c r="H58">
        <v>-999</v>
      </c>
      <c r="I58">
        <v>3.8440000000000002E-3</v>
      </c>
    </row>
    <row r="59" spans="1:12" x14ac:dyDescent="0.3">
      <c r="A59" t="s">
        <v>118</v>
      </c>
      <c r="B59" t="s">
        <v>124</v>
      </c>
      <c r="C59" t="s">
        <v>115</v>
      </c>
      <c r="D59" s="3">
        <v>43273</v>
      </c>
      <c r="E59" s="1">
        <v>42908.46875</v>
      </c>
      <c r="F59" s="2">
        <v>42912.15625</v>
      </c>
      <c r="G59" s="5">
        <v>6.1256799999999997E-3</v>
      </c>
      <c r="H59" s="5">
        <v>3.78781E-3</v>
      </c>
      <c r="I59" s="5">
        <v>9.2906000000000002E-2</v>
      </c>
      <c r="J59" t="s">
        <v>125</v>
      </c>
    </row>
    <row r="60" spans="1:12" x14ac:dyDescent="0.3">
      <c r="A60" t="s">
        <v>119</v>
      </c>
      <c r="B60" t="s">
        <v>119</v>
      </c>
      <c r="C60" t="s">
        <v>115</v>
      </c>
      <c r="D60" s="3">
        <v>43278</v>
      </c>
      <c r="E60" s="2">
        <v>42916.614583333336</v>
      </c>
      <c r="F60" s="2">
        <v>42921.5</v>
      </c>
      <c r="G60" s="5">
        <v>1.222956E-2</v>
      </c>
      <c r="H60" s="5">
        <v>9.2460200000000006E-3</v>
      </c>
      <c r="I60" s="5">
        <v>0.209734</v>
      </c>
      <c r="J60" t="s">
        <v>126</v>
      </c>
    </row>
    <row r="61" spans="1:12" x14ac:dyDescent="0.3">
      <c r="A61" t="s">
        <v>120</v>
      </c>
      <c r="B61" t="s">
        <v>120</v>
      </c>
      <c r="C61" t="s">
        <v>115</v>
      </c>
      <c r="D61" s="3">
        <v>43286</v>
      </c>
      <c r="E61" s="1">
        <v>42921.510416666664</v>
      </c>
      <c r="F61" s="1">
        <v>42927.59375</v>
      </c>
      <c r="G61">
        <v>4.83804E-3</v>
      </c>
      <c r="H61">
        <v>2.3282400000000001E-3</v>
      </c>
      <c r="I61">
        <v>6.0876E-2</v>
      </c>
    </row>
    <row r="62" spans="1:12" x14ac:dyDescent="0.3">
      <c r="A62" t="s">
        <v>121</v>
      </c>
      <c r="B62" t="s">
        <v>121</v>
      </c>
      <c r="C62" t="s">
        <v>115</v>
      </c>
      <c r="D62" s="3">
        <v>43292</v>
      </c>
      <c r="E62" s="1">
        <v>42927.604166666664</v>
      </c>
      <c r="F62" s="1">
        <v>42934.572916666664</v>
      </c>
      <c r="G62">
        <v>2.330627E-2</v>
      </c>
      <c r="H62">
        <v>2.1807380000000001E-2</v>
      </c>
      <c r="I62">
        <v>0.30859500000000001</v>
      </c>
    </row>
    <row r="63" spans="1:12" x14ac:dyDescent="0.3">
      <c r="A63" t="s">
        <v>122</v>
      </c>
      <c r="B63" t="s">
        <v>122</v>
      </c>
      <c r="C63" t="s">
        <v>115</v>
      </c>
      <c r="D63" s="3">
        <v>43299</v>
      </c>
      <c r="E63" s="1">
        <v>42934.583333333336</v>
      </c>
      <c r="F63" s="1">
        <v>42942.552083333336</v>
      </c>
      <c r="G63">
        <v>4.23092E-3</v>
      </c>
      <c r="H63">
        <v>3.9709999999999997E-3</v>
      </c>
      <c r="I63">
        <v>0.10541200000000001</v>
      </c>
    </row>
    <row r="64" spans="1:12" x14ac:dyDescent="0.3">
      <c r="A64" t="s">
        <v>123</v>
      </c>
      <c r="B64" t="s">
        <v>123</v>
      </c>
      <c r="C64" t="s">
        <v>115</v>
      </c>
      <c r="D64" s="3">
        <v>43307</v>
      </c>
      <c r="E64" s="1">
        <v>42942.5625</v>
      </c>
      <c r="F64" s="1">
        <v>42948.197916666664</v>
      </c>
      <c r="G64">
        <v>2.1451199999999999E-3</v>
      </c>
      <c r="H64">
        <v>1.22298E-3</v>
      </c>
      <c r="I64">
        <v>3.7932E-2</v>
      </c>
    </row>
    <row r="65" spans="1:10" x14ac:dyDescent="0.3">
      <c r="A65" t="s">
        <v>127</v>
      </c>
      <c r="B65" t="s">
        <v>127</v>
      </c>
      <c r="C65" t="s">
        <v>128</v>
      </c>
      <c r="D65" s="3">
        <v>43250</v>
      </c>
      <c r="E65" s="1">
        <v>42885.447916666664</v>
      </c>
      <c r="F65" s="1">
        <v>42893.458333333336</v>
      </c>
      <c r="G65">
        <v>2.1603299999999998E-3</v>
      </c>
      <c r="H65">
        <v>9.0521999999999998E-4</v>
      </c>
      <c r="I65">
        <v>0.37813799999999997</v>
      </c>
    </row>
    <row r="66" spans="1:10" x14ac:dyDescent="0.3">
      <c r="A66" t="s">
        <v>129</v>
      </c>
      <c r="B66" t="s">
        <v>129</v>
      </c>
      <c r="C66" t="s">
        <v>128</v>
      </c>
      <c r="D66" s="3">
        <v>43258</v>
      </c>
      <c r="E66" s="1">
        <v>42893.46875</v>
      </c>
      <c r="F66" s="1">
        <v>42899.375</v>
      </c>
      <c r="G66">
        <v>8.832E-4</v>
      </c>
      <c r="H66">
        <v>5.2439999999999995E-4</v>
      </c>
      <c r="I66">
        <v>0.21509600000000001</v>
      </c>
    </row>
    <row r="67" spans="1:10" x14ac:dyDescent="0.3">
      <c r="A67" t="s">
        <v>130</v>
      </c>
      <c r="B67" t="s">
        <v>130</v>
      </c>
      <c r="C67" t="s">
        <v>128</v>
      </c>
      <c r="D67" s="3">
        <v>43264</v>
      </c>
      <c r="E67" s="1">
        <v>42899.385416666664</v>
      </c>
      <c r="F67" s="1">
        <v>42908.385416666664</v>
      </c>
      <c r="G67">
        <v>2.9997000000000001E-3</v>
      </c>
      <c r="H67">
        <v>1.3959E-3</v>
      </c>
      <c r="I67">
        <v>0.42437999999999998</v>
      </c>
    </row>
    <row r="68" spans="1:10" x14ac:dyDescent="0.3">
      <c r="A68" t="s">
        <v>131</v>
      </c>
      <c r="B68" t="s">
        <v>136</v>
      </c>
      <c r="C68" t="s">
        <v>128</v>
      </c>
      <c r="D68" s="3">
        <v>43273</v>
      </c>
      <c r="E68" s="1">
        <v>42908.395833333336</v>
      </c>
      <c r="F68" s="1">
        <v>42909.635416666664</v>
      </c>
      <c r="G68" s="5">
        <v>3.1116400000000002E-2</v>
      </c>
      <c r="H68" s="5">
        <v>1.3385640000000001E-2</v>
      </c>
      <c r="I68" s="5">
        <v>4.0980189999999999</v>
      </c>
      <c r="J68" t="s">
        <v>137</v>
      </c>
    </row>
    <row r="69" spans="1:10" x14ac:dyDescent="0.3">
      <c r="A69" t="s">
        <v>132</v>
      </c>
      <c r="B69" t="s">
        <v>138</v>
      </c>
      <c r="C69" t="s">
        <v>128</v>
      </c>
      <c r="D69" s="3">
        <v>43278</v>
      </c>
      <c r="E69" s="2">
        <v>42912.541666666664</v>
      </c>
      <c r="F69" s="1">
        <v>42921.479166666664</v>
      </c>
      <c r="G69" s="5">
        <v>3.1665899999999997E-2</v>
      </c>
      <c r="H69" s="5">
        <v>1.3221200000000001E-2</v>
      </c>
      <c r="I69" s="5">
        <v>1.2036480000000001</v>
      </c>
      <c r="J69" t="s">
        <v>291</v>
      </c>
    </row>
    <row r="70" spans="1:10" x14ac:dyDescent="0.3">
      <c r="A70" t="s">
        <v>132</v>
      </c>
      <c r="B70" t="s">
        <v>139</v>
      </c>
      <c r="C70" t="s">
        <v>128</v>
      </c>
      <c r="D70" s="3">
        <v>43286</v>
      </c>
      <c r="E70" s="1">
        <v>42921.489583333336</v>
      </c>
      <c r="F70" s="1">
        <v>42927.53125</v>
      </c>
      <c r="G70">
        <v>3.8600099999999998E-2</v>
      </c>
      <c r="H70">
        <v>1.63114E-2</v>
      </c>
      <c r="I70">
        <v>0.85726600000000008</v>
      </c>
      <c r="J70" t="s">
        <v>140</v>
      </c>
    </row>
    <row r="71" spans="1:10" x14ac:dyDescent="0.3">
      <c r="A71" t="s">
        <v>133</v>
      </c>
      <c r="B71" t="s">
        <v>133</v>
      </c>
      <c r="C71" t="s">
        <v>128</v>
      </c>
      <c r="D71" s="3">
        <v>43292</v>
      </c>
      <c r="E71" s="1">
        <v>42927.541666666664</v>
      </c>
      <c r="F71" s="1">
        <v>42934.510416666664</v>
      </c>
      <c r="G71">
        <v>9.4435000000000005E-3</v>
      </c>
      <c r="H71">
        <v>5.9589999999999999E-3</v>
      </c>
      <c r="I71">
        <v>0.36713499999999999</v>
      </c>
    </row>
    <row r="72" spans="1:10" x14ac:dyDescent="0.3">
      <c r="A72" t="s">
        <v>134</v>
      </c>
      <c r="B72" t="s">
        <v>134</v>
      </c>
      <c r="C72" t="s">
        <v>128</v>
      </c>
      <c r="D72" s="3">
        <v>43299</v>
      </c>
      <c r="E72" s="1">
        <v>42934.520833333336</v>
      </c>
      <c r="F72" s="1">
        <v>42942.385416666664</v>
      </c>
      <c r="G72">
        <v>7.4562000000000001E-4</v>
      </c>
      <c r="H72">
        <v>7.1807999999999996E-4</v>
      </c>
      <c r="I72">
        <v>8.1906000000000007E-2</v>
      </c>
    </row>
    <row r="73" spans="1:10" x14ac:dyDescent="0.3">
      <c r="A73" t="s">
        <v>135</v>
      </c>
      <c r="B73" t="s">
        <v>135</v>
      </c>
      <c r="C73" t="s">
        <v>128</v>
      </c>
      <c r="D73" s="3">
        <v>43307</v>
      </c>
      <c r="E73" s="1">
        <v>42942.395833333336</v>
      </c>
      <c r="F73" s="1">
        <v>42948.385416666664</v>
      </c>
      <c r="G73">
        <v>8.3070000000000003E-5</v>
      </c>
      <c r="H73">
        <v>5.1999999999999997E-5</v>
      </c>
      <c r="I73">
        <v>1.0933E-2</v>
      </c>
    </row>
    <row r="74" spans="1:10" x14ac:dyDescent="0.3">
      <c r="A74" t="s">
        <v>141</v>
      </c>
      <c r="B74" t="s">
        <v>141</v>
      </c>
      <c r="C74" t="s">
        <v>142</v>
      </c>
      <c r="D74" s="3">
        <v>43250</v>
      </c>
      <c r="E74" s="1">
        <v>42885.447916666664</v>
      </c>
      <c r="F74" s="1">
        <v>42893.520833333336</v>
      </c>
      <c r="G74">
        <v>1.1866800000000001E-3</v>
      </c>
      <c r="H74">
        <v>4.147E-4</v>
      </c>
      <c r="I74">
        <v>5.8057999999999998E-2</v>
      </c>
    </row>
    <row r="75" spans="1:10" x14ac:dyDescent="0.3">
      <c r="A75" t="s">
        <v>143</v>
      </c>
      <c r="B75" t="s">
        <v>143</v>
      </c>
      <c r="C75" t="s">
        <v>142</v>
      </c>
      <c r="D75" s="3">
        <v>43258</v>
      </c>
      <c r="E75" s="1">
        <v>42893.53125</v>
      </c>
      <c r="F75" s="1">
        <v>42899.354166666664</v>
      </c>
      <c r="G75">
        <v>2.4899700000000002E-3</v>
      </c>
      <c r="H75">
        <v>8.6171999999999996E-4</v>
      </c>
      <c r="I75">
        <v>6.4629000000000006E-2</v>
      </c>
    </row>
    <row r="76" spans="1:10" x14ac:dyDescent="0.3">
      <c r="A76" t="s">
        <v>144</v>
      </c>
      <c r="B76" t="s">
        <v>144</v>
      </c>
      <c r="C76" t="s">
        <v>142</v>
      </c>
      <c r="D76" s="3">
        <v>43264</v>
      </c>
      <c r="E76" s="1">
        <v>42899.364583333336</v>
      </c>
      <c r="F76" s="1">
        <v>42908.520833333336</v>
      </c>
      <c r="G76">
        <v>1.6511999999999999E-4</v>
      </c>
      <c r="H76">
        <v>6.3360000000000003E-5</v>
      </c>
      <c r="I76">
        <v>1.848E-3</v>
      </c>
    </row>
    <row r="77" spans="1:10" x14ac:dyDescent="0.3">
      <c r="A77" t="s">
        <v>145</v>
      </c>
      <c r="B77" t="s">
        <v>145</v>
      </c>
      <c r="C77" t="s">
        <v>142</v>
      </c>
      <c r="D77" s="3">
        <v>43273</v>
      </c>
      <c r="E77" s="1">
        <v>42908.53125</v>
      </c>
      <c r="F77" s="1">
        <v>42910.114583333336</v>
      </c>
      <c r="G77" s="5">
        <v>1.5307359999999999E-2</v>
      </c>
      <c r="H77" s="5">
        <v>8.5551199999999994E-3</v>
      </c>
      <c r="I77" s="5">
        <v>0.30132799999999998</v>
      </c>
      <c r="J77" t="s">
        <v>151</v>
      </c>
    </row>
    <row r="78" spans="1:10" x14ac:dyDescent="0.3">
      <c r="A78" t="s">
        <v>146</v>
      </c>
      <c r="B78" t="s">
        <v>146</v>
      </c>
      <c r="C78" t="s">
        <v>142</v>
      </c>
      <c r="D78" s="3">
        <v>43278</v>
      </c>
      <c r="E78" s="2">
        <v>42913.625</v>
      </c>
      <c r="F78" s="2">
        <v>42914.041666666664</v>
      </c>
      <c r="G78" s="5">
        <v>3.8052809999999999E-2</v>
      </c>
      <c r="H78" s="5">
        <v>2.9407870000000003E-2</v>
      </c>
      <c r="I78" s="5">
        <v>2.0001180000000001</v>
      </c>
      <c r="J78" t="s">
        <v>152</v>
      </c>
    </row>
    <row r="79" spans="1:10" x14ac:dyDescent="0.3">
      <c r="A79" s="4" t="s">
        <v>147</v>
      </c>
      <c r="B79" s="4" t="s">
        <v>147</v>
      </c>
      <c r="C79" t="s">
        <v>142</v>
      </c>
      <c r="D79" s="3">
        <v>43286</v>
      </c>
      <c r="E79" s="1">
        <v>42921.40625</v>
      </c>
      <c r="F79" s="1">
        <v>42927.614583333336</v>
      </c>
      <c r="G79">
        <v>2.129137E-2</v>
      </c>
      <c r="H79">
        <v>1.4775150000000001E-2</v>
      </c>
      <c r="I79">
        <v>0.98501000000000005</v>
      </c>
    </row>
    <row r="80" spans="1:10" x14ac:dyDescent="0.3">
      <c r="A80" s="4" t="s">
        <v>148</v>
      </c>
      <c r="B80" s="4" t="s">
        <v>148</v>
      </c>
      <c r="C80" t="s">
        <v>142</v>
      </c>
      <c r="D80" s="3">
        <v>43292</v>
      </c>
      <c r="E80" s="1">
        <v>42927.625</v>
      </c>
      <c r="F80" s="1">
        <v>42934.614583333336</v>
      </c>
      <c r="G80">
        <v>0.11254544</v>
      </c>
      <c r="H80">
        <v>5.8544600000000002E-2</v>
      </c>
      <c r="I80">
        <v>2.132072</v>
      </c>
    </row>
    <row r="81" spans="1:19" x14ac:dyDescent="0.3">
      <c r="A81" s="4" t="s">
        <v>149</v>
      </c>
      <c r="B81" s="4" t="s">
        <v>149</v>
      </c>
      <c r="C81" t="s">
        <v>142</v>
      </c>
      <c r="D81" s="3">
        <v>43299</v>
      </c>
      <c r="E81" s="1">
        <v>42934.625</v>
      </c>
      <c r="F81" s="1">
        <v>42942.291666666664</v>
      </c>
      <c r="G81">
        <v>1.21732E-2</v>
      </c>
      <c r="H81">
        <v>7.2102800000000003E-3</v>
      </c>
      <c r="I81">
        <v>0.44947199999999998</v>
      </c>
    </row>
    <row r="82" spans="1:19" x14ac:dyDescent="0.3">
      <c r="A82" s="4" t="s">
        <v>150</v>
      </c>
      <c r="B82" s="4" t="s">
        <v>150</v>
      </c>
      <c r="C82" t="s">
        <v>142</v>
      </c>
      <c r="D82" s="3">
        <v>43307</v>
      </c>
      <c r="E82" s="1">
        <v>42942.302083333336</v>
      </c>
      <c r="F82" s="1">
        <v>42948.114583333336</v>
      </c>
      <c r="G82">
        <v>5.40765E-3</v>
      </c>
      <c r="H82">
        <v>3.2207999999999998E-3</v>
      </c>
      <c r="I82">
        <v>0.11254500000000001</v>
      </c>
    </row>
    <row r="83" spans="1:19" x14ac:dyDescent="0.3">
      <c r="A83" t="s">
        <v>153</v>
      </c>
      <c r="B83" t="s">
        <v>153</v>
      </c>
      <c r="C83" t="s">
        <v>154</v>
      </c>
      <c r="D83" s="3">
        <v>43250</v>
      </c>
      <c r="E83" s="1">
        <v>42885.520833333336</v>
      </c>
      <c r="F83" s="1">
        <v>42893.541666666664</v>
      </c>
      <c r="G83" s="7">
        <v>0.1114764</v>
      </c>
      <c r="H83" s="7">
        <v>0.1155154</v>
      </c>
      <c r="I83" s="7">
        <v>16.11561</v>
      </c>
      <c r="J83" s="8"/>
      <c r="K83" s="7"/>
      <c r="L83" s="7"/>
      <c r="M83" s="7"/>
    </row>
    <row r="84" spans="1:19" x14ac:dyDescent="0.3">
      <c r="A84" t="s">
        <v>155</v>
      </c>
      <c r="B84" t="s">
        <v>155</v>
      </c>
      <c r="C84" t="s">
        <v>154</v>
      </c>
      <c r="D84" s="3">
        <v>43258</v>
      </c>
      <c r="E84" s="1">
        <v>42893.552083333336</v>
      </c>
      <c r="F84" s="1">
        <v>42899.59375</v>
      </c>
      <c r="G84" s="7">
        <v>6.0455040000000002E-2</v>
      </c>
      <c r="H84" s="7">
        <v>4.9366140000000003E-2</v>
      </c>
      <c r="I84" s="7">
        <v>8.1236460000000008</v>
      </c>
      <c r="J84" s="8"/>
    </row>
    <row r="85" spans="1:19" x14ac:dyDescent="0.3">
      <c r="A85" t="s">
        <v>156</v>
      </c>
      <c r="B85" t="s">
        <v>156</v>
      </c>
      <c r="C85" t="s">
        <v>154</v>
      </c>
      <c r="D85" s="3">
        <v>43264</v>
      </c>
      <c r="E85" s="1">
        <v>42899.604166666664</v>
      </c>
      <c r="F85" s="1">
        <v>42908.541666666664</v>
      </c>
      <c r="G85" s="7">
        <v>0.14284620000000001</v>
      </c>
      <c r="H85" s="7">
        <v>9.9765599999999996E-2</v>
      </c>
      <c r="I85" s="7">
        <v>8.978904</v>
      </c>
      <c r="J85" s="8"/>
    </row>
    <row r="86" spans="1:19" x14ac:dyDescent="0.3">
      <c r="A86" t="s">
        <v>157</v>
      </c>
      <c r="B86" t="s">
        <v>164</v>
      </c>
      <c r="C86" t="s">
        <v>154</v>
      </c>
      <c r="D86" s="3">
        <v>43273</v>
      </c>
      <c r="E86" s="1">
        <v>42908.552083333336</v>
      </c>
      <c r="F86" s="2">
        <v>42913.666666666664</v>
      </c>
      <c r="G86" s="6">
        <v>1.0734219999999999</v>
      </c>
      <c r="H86" s="6">
        <v>0.61503799999999997</v>
      </c>
      <c r="I86" s="6">
        <v>59.448397999999997</v>
      </c>
      <c r="J86" t="s">
        <v>165</v>
      </c>
    </row>
    <row r="87" spans="1:19" x14ac:dyDescent="0.3">
      <c r="A87" t="s">
        <v>158</v>
      </c>
      <c r="B87" t="s">
        <v>166</v>
      </c>
      <c r="C87" t="s">
        <v>154</v>
      </c>
      <c r="D87" s="3">
        <v>43278</v>
      </c>
      <c r="E87" s="2">
        <v>42913.677083333336</v>
      </c>
      <c r="F87" s="1">
        <v>42921.395833333336</v>
      </c>
      <c r="G87" s="7">
        <v>0.86716695999999993</v>
      </c>
      <c r="H87" s="7">
        <v>0.52920084000000001</v>
      </c>
      <c r="I87" s="7">
        <v>124.25509600000001</v>
      </c>
      <c r="J87" t="s">
        <v>167</v>
      </c>
      <c r="K87" s="7"/>
      <c r="L87" s="7"/>
      <c r="M87" s="7"/>
    </row>
    <row r="88" spans="1:19" x14ac:dyDescent="0.3">
      <c r="A88" t="s">
        <v>159</v>
      </c>
      <c r="B88" t="s">
        <v>159</v>
      </c>
      <c r="C88" t="s">
        <v>154</v>
      </c>
      <c r="D88" s="3">
        <v>43286</v>
      </c>
      <c r="E88" s="1">
        <v>42921.40625</v>
      </c>
      <c r="F88" s="1">
        <v>42927.635416666664</v>
      </c>
      <c r="G88" s="7">
        <v>6.6352599999999998E-2</v>
      </c>
      <c r="H88" s="7">
        <v>5.6303079999999998E-2</v>
      </c>
      <c r="I88" s="7">
        <v>8.6000700000000005</v>
      </c>
      <c r="J88" s="8"/>
      <c r="K88" s="7"/>
      <c r="L88" s="7"/>
      <c r="M88" s="7"/>
    </row>
    <row r="89" spans="1:19" x14ac:dyDescent="0.3">
      <c r="A89" t="s">
        <v>160</v>
      </c>
      <c r="B89" t="s">
        <v>160</v>
      </c>
      <c r="C89" t="s">
        <v>154</v>
      </c>
      <c r="D89" s="3">
        <v>43292</v>
      </c>
      <c r="E89" s="1">
        <v>42927.645833333336</v>
      </c>
      <c r="F89" s="1">
        <v>42934.625</v>
      </c>
      <c r="G89" s="7">
        <v>0.14860380000000001</v>
      </c>
      <c r="H89" s="7">
        <v>0.12864427000000001</v>
      </c>
      <c r="I89" s="7">
        <v>21.664103000000001</v>
      </c>
      <c r="J89" s="8"/>
      <c r="K89" s="7"/>
      <c r="L89" s="7"/>
      <c r="M89" s="7"/>
    </row>
    <row r="90" spans="1:19" x14ac:dyDescent="0.3">
      <c r="A90" t="s">
        <v>161</v>
      </c>
      <c r="B90" t="s">
        <v>161</v>
      </c>
      <c r="C90" t="s">
        <v>154</v>
      </c>
      <c r="D90" s="3">
        <v>43299</v>
      </c>
      <c r="E90" s="1">
        <v>42934.635416666664</v>
      </c>
      <c r="F90" s="1">
        <v>42942.541666666664</v>
      </c>
      <c r="G90" s="7">
        <v>5.1790830000000003E-2</v>
      </c>
      <c r="H90" s="7">
        <v>4.532514E-2</v>
      </c>
      <c r="I90" s="7">
        <v>8.4249899999999993</v>
      </c>
      <c r="J90" s="8" t="s">
        <v>163</v>
      </c>
    </row>
    <row r="91" spans="1:19" x14ac:dyDescent="0.3">
      <c r="A91" t="s">
        <v>162</v>
      </c>
      <c r="B91" t="s">
        <v>162</v>
      </c>
      <c r="C91" t="s">
        <v>154</v>
      </c>
      <c r="D91" s="3">
        <v>43307</v>
      </c>
      <c r="E91" s="1">
        <v>42942.552083333336</v>
      </c>
      <c r="F91" s="1">
        <v>42947.958333333336</v>
      </c>
      <c r="G91" s="7">
        <v>1.5382399999999999E-2</v>
      </c>
      <c r="H91" s="7">
        <v>1.24773E-2</v>
      </c>
      <c r="I91" s="7">
        <v>2.4662000000000002</v>
      </c>
      <c r="J91" s="8"/>
      <c r="K91" s="7"/>
      <c r="L91" s="7"/>
      <c r="M91" s="7"/>
    </row>
    <row r="92" spans="1:19" x14ac:dyDescent="0.3">
      <c r="A92" t="s">
        <v>168</v>
      </c>
      <c r="B92" t="s">
        <v>168</v>
      </c>
      <c r="C92" t="s">
        <v>178</v>
      </c>
      <c r="D92" s="3">
        <v>43250</v>
      </c>
      <c r="E92" s="1">
        <v>42885.427083333336</v>
      </c>
      <c r="F92" s="1">
        <v>42892.4375</v>
      </c>
      <c r="G92" s="7">
        <v>3.8931180042748599E-2</v>
      </c>
      <c r="H92" s="7">
        <v>2.44318842497015E-2</v>
      </c>
      <c r="I92" s="7">
        <v>9.2475823561954194</v>
      </c>
      <c r="J92" s="8"/>
      <c r="K92" s="7"/>
      <c r="L92" s="7"/>
      <c r="M92" s="7"/>
    </row>
    <row r="93" spans="1:19" x14ac:dyDescent="0.3">
      <c r="A93" t="s">
        <v>169</v>
      </c>
      <c r="B93" t="s">
        <v>169</v>
      </c>
      <c r="C93" t="s">
        <v>178</v>
      </c>
      <c r="D93" s="3">
        <v>43257</v>
      </c>
      <c r="E93" s="1">
        <v>42892.447916666664</v>
      </c>
      <c r="F93" s="1">
        <v>42899.333333333336</v>
      </c>
      <c r="G93" s="7">
        <v>8.3772679633447894E-2</v>
      </c>
      <c r="H93" s="7">
        <v>6.1466344819807901E-2</v>
      </c>
      <c r="I93" s="7">
        <v>15.7135736353864</v>
      </c>
      <c r="J93" s="8"/>
      <c r="K93" s="7"/>
      <c r="L93" s="7"/>
      <c r="M93" s="7"/>
    </row>
    <row r="94" spans="1:19" x14ac:dyDescent="0.3">
      <c r="A94" t="s">
        <v>171</v>
      </c>
      <c r="B94" t="s">
        <v>170</v>
      </c>
      <c r="C94" t="s">
        <v>178</v>
      </c>
      <c r="D94" s="3">
        <v>43264</v>
      </c>
      <c r="E94" s="2">
        <v>42899.34375</v>
      </c>
      <c r="F94" s="2">
        <v>42908.395833333336</v>
      </c>
      <c r="G94" s="6">
        <v>8.7073228371478364E-2</v>
      </c>
      <c r="H94" s="6">
        <v>5.7764265880425186E-2</v>
      </c>
      <c r="I94" s="6">
        <v>11.863270725037374</v>
      </c>
      <c r="J94" t="s">
        <v>195</v>
      </c>
      <c r="K94" s="7"/>
      <c r="L94" s="7"/>
      <c r="M94" s="7"/>
      <c r="Q94" s="33"/>
      <c r="R94" s="33"/>
      <c r="S94" s="33"/>
    </row>
    <row r="95" spans="1:19" x14ac:dyDescent="0.3">
      <c r="A95" t="s">
        <v>172</v>
      </c>
      <c r="B95" t="s">
        <v>181</v>
      </c>
      <c r="C95" t="s">
        <v>178</v>
      </c>
      <c r="D95" s="3">
        <v>43273</v>
      </c>
      <c r="E95" s="1">
        <v>42908.40625</v>
      </c>
      <c r="F95" s="2">
        <v>42913.479166666664</v>
      </c>
      <c r="G95" s="6">
        <v>0.91223481522399008</v>
      </c>
      <c r="H95" s="6">
        <v>0.77786025952539006</v>
      </c>
      <c r="I95" s="6">
        <v>75.602519961595604</v>
      </c>
      <c r="J95" t="s">
        <v>180</v>
      </c>
      <c r="K95" s="8"/>
      <c r="L95" s="8"/>
      <c r="M95" s="7"/>
      <c r="Q95" s="34"/>
    </row>
    <row r="96" spans="1:19" x14ac:dyDescent="0.3">
      <c r="A96" t="s">
        <v>173</v>
      </c>
      <c r="B96" t="s">
        <v>173</v>
      </c>
      <c r="C96" t="s">
        <v>178</v>
      </c>
      <c r="D96" s="3">
        <v>43278</v>
      </c>
      <c r="E96" s="2">
        <v>42913.489583333336</v>
      </c>
      <c r="F96" s="1">
        <v>42921.541666666664</v>
      </c>
      <c r="G96" s="7">
        <v>0.94245960839519682</v>
      </c>
      <c r="H96" s="7">
        <v>0.72241156098305526</v>
      </c>
      <c r="I96" s="7">
        <v>101.6619746704569</v>
      </c>
      <c r="J96" t="s">
        <v>182</v>
      </c>
      <c r="Q96" s="33"/>
      <c r="R96" s="33"/>
      <c r="S96" s="33"/>
    </row>
    <row r="97" spans="1:10" x14ac:dyDescent="0.3">
      <c r="A97" t="s">
        <v>174</v>
      </c>
      <c r="B97" t="s">
        <v>174</v>
      </c>
      <c r="C97" t="s">
        <v>178</v>
      </c>
      <c r="D97" s="3">
        <v>43286</v>
      </c>
      <c r="E97" s="1">
        <v>42921.552083333336</v>
      </c>
      <c r="F97" s="1">
        <v>42927.46875</v>
      </c>
      <c r="G97" s="7">
        <v>1.3423441159084699</v>
      </c>
      <c r="H97" s="7">
        <v>1.1712843347661499</v>
      </c>
      <c r="I97" s="7">
        <v>56.307177959346198</v>
      </c>
    </row>
    <row r="98" spans="1:10" x14ac:dyDescent="0.3">
      <c r="A98" t="s">
        <v>175</v>
      </c>
      <c r="B98" t="s">
        <v>175</v>
      </c>
      <c r="C98" t="s">
        <v>178</v>
      </c>
      <c r="D98" s="3">
        <v>43292</v>
      </c>
      <c r="E98" s="1">
        <v>42927.479166666664</v>
      </c>
      <c r="F98" s="1">
        <v>42934.458333333336</v>
      </c>
      <c r="G98" s="7">
        <v>0.30569108482435697</v>
      </c>
      <c r="H98" s="7">
        <v>0.23037589001255901</v>
      </c>
      <c r="I98" s="7">
        <v>65.457764902606996</v>
      </c>
    </row>
    <row r="99" spans="1:10" x14ac:dyDescent="0.3">
      <c r="A99" t="s">
        <v>176</v>
      </c>
      <c r="B99" t="s">
        <v>176</v>
      </c>
      <c r="C99" t="s">
        <v>178</v>
      </c>
      <c r="D99" s="3">
        <v>43299</v>
      </c>
      <c r="E99" s="1">
        <v>42934.46875</v>
      </c>
      <c r="F99" s="1">
        <v>42942.489583333336</v>
      </c>
      <c r="G99" s="7">
        <v>7.7923547717549793E-2</v>
      </c>
      <c r="H99" s="7">
        <v>4.6772292627666801E-2</v>
      </c>
      <c r="I99" s="7">
        <v>21.61515659298</v>
      </c>
    </row>
    <row r="100" spans="1:10" x14ac:dyDescent="0.3">
      <c r="A100" t="s">
        <v>177</v>
      </c>
      <c r="B100" t="s">
        <v>177</v>
      </c>
      <c r="C100" t="s">
        <v>178</v>
      </c>
      <c r="D100" s="3">
        <v>43307</v>
      </c>
      <c r="E100" s="1">
        <v>42942.5</v>
      </c>
      <c r="F100" s="1">
        <v>42948.572916666664</v>
      </c>
      <c r="G100" s="7">
        <v>3.4918148019976801E-2</v>
      </c>
      <c r="H100" s="7">
        <v>3.0675756204465599E-2</v>
      </c>
      <c r="I100" s="7">
        <v>17.630401371768698</v>
      </c>
    </row>
    <row r="101" spans="1:10" x14ac:dyDescent="0.3">
      <c r="A101" t="s">
        <v>183</v>
      </c>
      <c r="B101" t="s">
        <v>183</v>
      </c>
      <c r="C101" t="s">
        <v>184</v>
      </c>
      <c r="D101" s="3">
        <v>43250</v>
      </c>
      <c r="E101" s="1">
        <v>42885.40625</v>
      </c>
      <c r="F101" s="1">
        <v>42893.447916666664</v>
      </c>
      <c r="G101" s="7">
        <v>9.1105827041951595E-2</v>
      </c>
      <c r="H101" s="7">
        <v>5.86906378552862E-2</v>
      </c>
      <c r="I101" s="7">
        <v>17.079041634603499</v>
      </c>
    </row>
    <row r="102" spans="1:10" x14ac:dyDescent="0.3">
      <c r="A102" t="s">
        <v>185</v>
      </c>
      <c r="B102" t="s">
        <v>185</v>
      </c>
      <c r="C102" t="s">
        <v>184</v>
      </c>
      <c r="D102" s="3">
        <v>43258</v>
      </c>
      <c r="E102" s="1">
        <v>42893.458333333336</v>
      </c>
      <c r="F102" s="1">
        <v>42899.34375</v>
      </c>
      <c r="G102" s="7">
        <v>3.7960169139565299E-2</v>
      </c>
      <c r="H102" s="7">
        <v>2.9150847187345501E-2</v>
      </c>
      <c r="I102" s="7">
        <v>20.781991332736698</v>
      </c>
    </row>
    <row r="103" spans="1:10" x14ac:dyDescent="0.3">
      <c r="A103" t="s">
        <v>186</v>
      </c>
      <c r="B103" t="s">
        <v>186</v>
      </c>
      <c r="C103" t="s">
        <v>184</v>
      </c>
      <c r="D103" s="3">
        <v>43264</v>
      </c>
      <c r="E103" s="1">
        <v>42899.354166666664</v>
      </c>
      <c r="F103" s="1">
        <v>42908.375</v>
      </c>
      <c r="G103" s="7">
        <v>1.7851295568008199E-2</v>
      </c>
      <c r="H103" s="7">
        <v>1.0617437233259801E-2</v>
      </c>
      <c r="I103" s="7">
        <v>8.9917636935152299</v>
      </c>
    </row>
    <row r="104" spans="1:10" x14ac:dyDescent="0.3">
      <c r="A104" t="s">
        <v>187</v>
      </c>
      <c r="B104" t="s">
        <v>194</v>
      </c>
      <c r="C104" t="s">
        <v>184</v>
      </c>
      <c r="D104" s="3">
        <v>43273</v>
      </c>
      <c r="E104" s="1">
        <v>42908.385416666664</v>
      </c>
      <c r="F104" s="2">
        <v>42913.510416666664</v>
      </c>
      <c r="G104" s="6">
        <v>0.86344645633810502</v>
      </c>
      <c r="H104" s="6">
        <v>0.51159372199489705</v>
      </c>
      <c r="I104" s="6">
        <v>127.55237986638519</v>
      </c>
      <c r="J104" t="s">
        <v>193</v>
      </c>
    </row>
    <row r="105" spans="1:10" x14ac:dyDescent="0.3">
      <c r="A105" t="s">
        <v>188</v>
      </c>
      <c r="B105" t="s">
        <v>188</v>
      </c>
      <c r="C105" t="s">
        <v>184</v>
      </c>
      <c r="D105" s="3">
        <v>43278</v>
      </c>
      <c r="E105" s="2">
        <v>42913.520833333336</v>
      </c>
      <c r="F105" s="1">
        <v>42921.53125</v>
      </c>
      <c r="G105" s="12">
        <v>2.1830845775462637</v>
      </c>
      <c r="H105" s="12">
        <v>1.5566906332202421</v>
      </c>
      <c r="I105" s="12">
        <v>384.79787853323728</v>
      </c>
      <c r="J105" t="s">
        <v>196</v>
      </c>
    </row>
    <row r="106" spans="1:10" x14ac:dyDescent="0.3">
      <c r="A106" t="s">
        <v>189</v>
      </c>
      <c r="B106" t="s">
        <v>189</v>
      </c>
      <c r="C106" t="s">
        <v>184</v>
      </c>
      <c r="D106" s="3">
        <v>43286</v>
      </c>
      <c r="E106" s="1">
        <v>42921.541666666664</v>
      </c>
      <c r="F106" s="1">
        <v>42927.5</v>
      </c>
      <c r="G106" s="7">
        <v>1.38211216918646</v>
      </c>
      <c r="H106" s="7">
        <v>0.83047968060765598</v>
      </c>
      <c r="I106" s="7">
        <v>160.64023019053201</v>
      </c>
    </row>
    <row r="107" spans="1:10" x14ac:dyDescent="0.3">
      <c r="A107" t="s">
        <v>190</v>
      </c>
      <c r="B107" t="s">
        <v>190</v>
      </c>
      <c r="C107" t="s">
        <v>184</v>
      </c>
      <c r="D107" s="3">
        <v>43292</v>
      </c>
      <c r="E107" s="1">
        <v>42927.510416666664</v>
      </c>
      <c r="F107" s="1">
        <v>42934.458333333336</v>
      </c>
      <c r="G107" s="7">
        <v>0.76372085245273502</v>
      </c>
      <c r="H107" s="7">
        <v>0.63245633093742104</v>
      </c>
      <c r="I107" s="7">
        <v>194.21182615106699</v>
      </c>
    </row>
    <row r="108" spans="1:10" x14ac:dyDescent="0.3">
      <c r="A108" t="s">
        <v>191</v>
      </c>
      <c r="B108" t="s">
        <v>191</v>
      </c>
      <c r="C108" t="s">
        <v>184</v>
      </c>
      <c r="D108" s="3">
        <v>43299</v>
      </c>
      <c r="E108" s="1">
        <v>42934.46875</v>
      </c>
      <c r="F108" s="1">
        <v>42942.333333333336</v>
      </c>
      <c r="G108" s="7">
        <v>0.10880543019061401</v>
      </c>
      <c r="H108" s="7">
        <v>4.7165103330964603E-2</v>
      </c>
      <c r="I108" s="7">
        <v>33.051760390496902</v>
      </c>
    </row>
    <row r="109" spans="1:10" x14ac:dyDescent="0.3">
      <c r="A109" t="s">
        <v>191</v>
      </c>
      <c r="B109" t="s">
        <v>192</v>
      </c>
      <c r="C109" t="s">
        <v>184</v>
      </c>
      <c r="D109" s="3">
        <v>43307</v>
      </c>
      <c r="E109" s="1">
        <v>42942.34375</v>
      </c>
      <c r="F109" s="1">
        <v>42946.96875</v>
      </c>
      <c r="G109" s="7">
        <v>2.5689381106756701E-2</v>
      </c>
      <c r="H109" s="7">
        <v>1.1135862541842401E-2</v>
      </c>
      <c r="I109" s="7">
        <v>7.8036479193473696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opLeftCell="A10" workbookViewId="0">
      <selection activeCell="L10" sqref="L10"/>
    </sheetView>
  </sheetViews>
  <sheetFormatPr defaultRowHeight="14.4" x14ac:dyDescent="0.3"/>
  <cols>
    <col min="7" max="7" width="8.88671875" style="19"/>
    <col min="8" max="9" width="12" bestFit="1" customWidth="1"/>
    <col min="10" max="10" width="10.44140625" bestFit="1" customWidth="1"/>
    <col min="11" max="11" width="10" bestFit="1" customWidth="1"/>
  </cols>
  <sheetData>
    <row r="1" spans="1:15" x14ac:dyDescent="0.3">
      <c r="B1" t="s">
        <v>198</v>
      </c>
      <c r="C1" t="s">
        <v>72</v>
      </c>
      <c r="D1" t="s">
        <v>78</v>
      </c>
      <c r="E1" t="s">
        <v>75</v>
      </c>
      <c r="F1" t="s">
        <v>81</v>
      </c>
      <c r="G1" s="19" t="s">
        <v>84</v>
      </c>
      <c r="H1" t="s">
        <v>285</v>
      </c>
      <c r="I1" t="s">
        <v>274</v>
      </c>
      <c r="J1" t="s">
        <v>275</v>
      </c>
      <c r="K1" t="s">
        <v>286</v>
      </c>
      <c r="L1" t="s">
        <v>277</v>
      </c>
      <c r="M1" t="s">
        <v>278</v>
      </c>
    </row>
    <row r="2" spans="1:15" x14ac:dyDescent="0.3">
      <c r="A2" t="s">
        <v>204</v>
      </c>
      <c r="B2" s="3">
        <v>43222</v>
      </c>
      <c r="C2" s="7">
        <v>0.42074400000000001</v>
      </c>
      <c r="D2" s="7">
        <v>0.13483499999999998</v>
      </c>
      <c r="E2" s="7">
        <v>0.12741949999999999</v>
      </c>
      <c r="F2" s="7">
        <v>0.57774772989225498</v>
      </c>
      <c r="G2" s="20">
        <v>1.3890977653768939</v>
      </c>
      <c r="H2">
        <f>(C2*7.6883)+0.006</f>
        <v>3.2408060952</v>
      </c>
      <c r="I2">
        <f>(D2*41.771)-0.0136</f>
        <v>5.6185927849999988</v>
      </c>
      <c r="J2">
        <f>(E2*35.706)+0.0754</f>
        <v>4.6250406670000004</v>
      </c>
      <c r="K2">
        <f>(F2*1.3756)+0.1112</f>
        <v>0.90594977723978587</v>
      </c>
      <c r="L2">
        <f>AVERAGE(H2:I2)</f>
        <v>4.4296994400999994</v>
      </c>
      <c r="M2">
        <f>AVERAGE(H2:K2)</f>
        <v>3.5975973311099461</v>
      </c>
      <c r="N2">
        <f>((G2-L2)/G2)*100</f>
        <v>-218.89040141808312</v>
      </c>
      <c r="O2">
        <f>((G2-M2)/G2)*100</f>
        <v>-158.98805834835073</v>
      </c>
    </row>
    <row r="3" spans="1:15" x14ac:dyDescent="0.3">
      <c r="A3" t="s">
        <v>205</v>
      </c>
      <c r="B3" s="3">
        <v>43229</v>
      </c>
      <c r="C3" s="7">
        <v>1.6719540000000001E-2</v>
      </c>
      <c r="D3" s="7">
        <v>7.2377600000000002E-3</v>
      </c>
      <c r="E3" s="7">
        <v>3.8368E-3</v>
      </c>
      <c r="F3" s="7">
        <v>5.2156298425123197E-2</v>
      </c>
      <c r="G3" s="20">
        <v>0.28718506908206998</v>
      </c>
      <c r="H3">
        <f t="shared" ref="H3:H14" si="0">(C3*7.6883)+0.006</f>
        <v>0.13454483938200001</v>
      </c>
      <c r="I3">
        <f t="shared" ref="I3:I14" si="1">(D3*41.771)-0.0136</f>
        <v>0.28872847296000004</v>
      </c>
      <c r="J3">
        <f t="shared" ref="J3:J14" si="2">(E3*35.706)+0.0754</f>
        <v>0.21239678080000002</v>
      </c>
      <c r="K3">
        <f t="shared" ref="K3:K14" si="3">(F3*1.3756)+0.1112</f>
        <v>0.18294620411359946</v>
      </c>
      <c r="L3">
        <f t="shared" ref="L3:L14" si="4">AVERAGE(H3:I3)</f>
        <v>0.21163665617100003</v>
      </c>
      <c r="M3">
        <f t="shared" ref="M3:M14" si="5">AVERAGE(H3:K3)</f>
        <v>0.20465407431389987</v>
      </c>
      <c r="N3">
        <f t="shared" ref="N3:N14" si="6">((G3-L3)/G3)*100</f>
        <v>26.306525319211559</v>
      </c>
      <c r="O3">
        <f t="shared" ref="O3:O14" si="7">((G3-M3)/G3)*100</f>
        <v>28.737912814187744</v>
      </c>
    </row>
    <row r="4" spans="1:15" x14ac:dyDescent="0.3">
      <c r="A4" t="s">
        <v>206</v>
      </c>
      <c r="B4" s="3">
        <v>43236</v>
      </c>
      <c r="C4" s="7">
        <v>5.9943999999999997E-2</v>
      </c>
      <c r="D4" s="7">
        <v>9.7555000000000003E-3</v>
      </c>
      <c r="E4" s="17"/>
      <c r="F4" s="7">
        <v>4.3824153190073899E-2</v>
      </c>
      <c r="G4" s="20">
        <v>0.25892894517480602</v>
      </c>
      <c r="H4">
        <f t="shared" si="0"/>
        <v>0.4668674552</v>
      </c>
      <c r="I4">
        <f t="shared" si="1"/>
        <v>0.39389699050000004</v>
      </c>
      <c r="J4">
        <f t="shared" si="2"/>
        <v>7.5399999999999995E-2</v>
      </c>
      <c r="K4">
        <f t="shared" si="3"/>
        <v>0.17148450512826563</v>
      </c>
      <c r="L4">
        <f t="shared" si="4"/>
        <v>0.43038222285000005</v>
      </c>
      <c r="M4">
        <f t="shared" si="5"/>
        <v>0.27691223770706641</v>
      </c>
      <c r="N4">
        <f t="shared" si="6"/>
        <v>-66.21634269565493</v>
      </c>
      <c r="O4">
        <f t="shared" si="7"/>
        <v>-6.9452615736412353</v>
      </c>
    </row>
    <row r="5" spans="1:15" x14ac:dyDescent="0.3">
      <c r="A5" t="s">
        <v>207</v>
      </c>
      <c r="B5" s="3">
        <v>43243</v>
      </c>
      <c r="C5" s="7">
        <v>1.033129E-2</v>
      </c>
      <c r="D5" s="7">
        <v>7.5497400000000001E-3</v>
      </c>
      <c r="E5" s="7">
        <v>2.5355500000000001E-3</v>
      </c>
      <c r="F5" s="7">
        <v>2.7498298475881301E-2</v>
      </c>
      <c r="G5" s="20">
        <v>5.6227706823705002E-2</v>
      </c>
      <c r="H5">
        <f t="shared" si="0"/>
        <v>8.5430056907000007E-2</v>
      </c>
      <c r="I5">
        <f t="shared" si="1"/>
        <v>0.30176018954</v>
      </c>
      <c r="J5">
        <f t="shared" si="2"/>
        <v>0.16593434830000001</v>
      </c>
      <c r="K5">
        <f t="shared" si="3"/>
        <v>0.1490266593834223</v>
      </c>
      <c r="L5">
        <f t="shared" si="4"/>
        <v>0.1935951232235</v>
      </c>
      <c r="M5">
        <f t="shared" si="5"/>
        <v>0.17553781353260559</v>
      </c>
      <c r="N5">
        <f t="shared" si="6"/>
        <v>-244.30556421319741</v>
      </c>
      <c r="O5">
        <f t="shared" si="7"/>
        <v>-212.19095255473005</v>
      </c>
    </row>
    <row r="6" spans="1:15" x14ac:dyDescent="0.3">
      <c r="A6" t="s">
        <v>208</v>
      </c>
      <c r="B6" s="3">
        <v>43250</v>
      </c>
      <c r="C6">
        <v>8.7090999999999991E-3</v>
      </c>
      <c r="D6">
        <v>9.3708000000000003E-3</v>
      </c>
      <c r="E6">
        <v>2.1603299999999998E-3</v>
      </c>
      <c r="F6" s="7">
        <v>3.8931180042748599E-2</v>
      </c>
      <c r="G6" s="20">
        <v>9.1105827041951595E-2</v>
      </c>
      <c r="H6">
        <f t="shared" si="0"/>
        <v>7.2958173530000003E-2</v>
      </c>
      <c r="I6">
        <f t="shared" si="1"/>
        <v>0.37782768680000001</v>
      </c>
      <c r="J6">
        <f t="shared" si="2"/>
        <v>0.15253674298</v>
      </c>
      <c r="K6">
        <f t="shared" si="3"/>
        <v>0.16475373126680495</v>
      </c>
      <c r="L6">
        <f t="shared" si="4"/>
        <v>0.225392930165</v>
      </c>
      <c r="M6">
        <f t="shared" si="5"/>
        <v>0.19201908364420123</v>
      </c>
      <c r="N6">
        <f t="shared" si="6"/>
        <v>-147.39683232469105</v>
      </c>
      <c r="O6">
        <f t="shared" si="7"/>
        <v>-110.7648762749083</v>
      </c>
    </row>
    <row r="7" spans="1:15" x14ac:dyDescent="0.3">
      <c r="A7" t="s">
        <v>209</v>
      </c>
      <c r="B7" s="3" t="s">
        <v>29</v>
      </c>
      <c r="C7">
        <v>7.4950399999999997E-3</v>
      </c>
      <c r="D7">
        <v>2.4324300000000002E-3</v>
      </c>
      <c r="E7">
        <v>8.832E-4</v>
      </c>
      <c r="F7" s="7">
        <v>8.3772679633447894E-2</v>
      </c>
      <c r="G7" s="20">
        <v>3.7960169139565299E-2</v>
      </c>
      <c r="H7">
        <f t="shared" si="0"/>
        <v>6.3624116031999994E-2</v>
      </c>
      <c r="I7">
        <f t="shared" si="1"/>
        <v>8.8005033530000012E-2</v>
      </c>
      <c r="J7">
        <f t="shared" si="2"/>
        <v>0.1069355392</v>
      </c>
      <c r="K7">
        <f t="shared" si="3"/>
        <v>0.2264376981037709</v>
      </c>
      <c r="L7">
        <f t="shared" si="4"/>
        <v>7.581457478100001E-2</v>
      </c>
      <c r="M7">
        <f t="shared" si="5"/>
        <v>0.12125059671644273</v>
      </c>
      <c r="N7">
        <f t="shared" si="6"/>
        <v>-99.721382963964842</v>
      </c>
      <c r="O7">
        <f t="shared" si="7"/>
        <v>-219.41532259945888</v>
      </c>
    </row>
    <row r="8" spans="1:15" x14ac:dyDescent="0.3">
      <c r="A8" t="s">
        <v>210</v>
      </c>
      <c r="B8" s="3">
        <v>43264</v>
      </c>
      <c r="C8">
        <v>1.137994E-2</v>
      </c>
      <c r="D8">
        <v>4.6008000000000004E-3</v>
      </c>
      <c r="E8">
        <v>2.9997000000000001E-3</v>
      </c>
      <c r="F8" s="6"/>
      <c r="G8" s="20">
        <v>1.7851295568008199E-2</v>
      </c>
      <c r="H8">
        <f t="shared" si="0"/>
        <v>9.3492392702000007E-2</v>
      </c>
      <c r="I8">
        <f t="shared" si="1"/>
        <v>0.17858001680000002</v>
      </c>
      <c r="J8">
        <f t="shared" si="2"/>
        <v>0.18250728820000001</v>
      </c>
      <c r="L8">
        <f t="shared" si="4"/>
        <v>0.13603620475100001</v>
      </c>
      <c r="M8">
        <f t="shared" si="5"/>
        <v>0.15152656590066668</v>
      </c>
      <c r="N8">
        <f t="shared" si="6"/>
        <v>-662.05227924629878</v>
      </c>
      <c r="O8">
        <f t="shared" si="7"/>
        <v>-748.82671581675902</v>
      </c>
    </row>
    <row r="9" spans="1:15" x14ac:dyDescent="0.3">
      <c r="A9" t="s">
        <v>211</v>
      </c>
      <c r="B9" s="3">
        <v>43273</v>
      </c>
      <c r="C9">
        <v>0.19848930000000001</v>
      </c>
      <c r="D9">
        <v>4.8239680000000007E-2</v>
      </c>
      <c r="E9" s="5"/>
      <c r="F9" s="6"/>
      <c r="G9" s="21"/>
      <c r="H9">
        <f t="shared" si="0"/>
        <v>1.5320452851899999</v>
      </c>
      <c r="I9">
        <f t="shared" si="1"/>
        <v>2.0014196732800005</v>
      </c>
      <c r="L9">
        <f t="shared" si="4"/>
        <v>1.7667324792350003</v>
      </c>
    </row>
    <row r="10" spans="1:15" x14ac:dyDescent="0.3">
      <c r="A10" t="s">
        <v>212</v>
      </c>
      <c r="B10" s="3">
        <v>43278</v>
      </c>
      <c r="C10">
        <v>0.28400564</v>
      </c>
      <c r="D10">
        <v>5.2737400000000004E-2</v>
      </c>
      <c r="E10" s="5"/>
      <c r="F10" s="7">
        <v>0.94245960839519682</v>
      </c>
      <c r="G10" s="32">
        <v>2.1830845775462637</v>
      </c>
      <c r="H10">
        <f t="shared" si="0"/>
        <v>2.189520562012</v>
      </c>
      <c r="I10">
        <f t="shared" si="1"/>
        <v>2.1892939354000003</v>
      </c>
      <c r="K10">
        <f t="shared" si="3"/>
        <v>1.4076474373084327</v>
      </c>
      <c r="L10">
        <f t="shared" si="4"/>
        <v>2.1894072487059999</v>
      </c>
      <c r="M10">
        <f t="shared" si="5"/>
        <v>1.9288206449068108</v>
      </c>
      <c r="N10">
        <f t="shared" si="6"/>
        <v>-0.28962098971184647</v>
      </c>
      <c r="O10">
        <f t="shared" si="7"/>
        <v>11.647003293167856</v>
      </c>
    </row>
    <row r="11" spans="1:15" x14ac:dyDescent="0.3">
      <c r="A11" t="s">
        <v>269</v>
      </c>
      <c r="B11" s="3">
        <v>43286</v>
      </c>
      <c r="C11">
        <v>0.18368509999999999</v>
      </c>
      <c r="D11">
        <v>3.4636399999999998E-2</v>
      </c>
      <c r="E11">
        <v>3.8600099999999998E-2</v>
      </c>
      <c r="F11" s="7">
        <v>1.3423441159084699</v>
      </c>
      <c r="G11" s="20">
        <v>1.38211216918646</v>
      </c>
      <c r="H11">
        <f t="shared" si="0"/>
        <v>1.4182261543299999</v>
      </c>
      <c r="I11">
        <f t="shared" si="1"/>
        <v>1.4331970643999998</v>
      </c>
      <c r="J11">
        <f t="shared" si="2"/>
        <v>1.4536551706</v>
      </c>
      <c r="K11">
        <f t="shared" si="3"/>
        <v>1.9577285658436911</v>
      </c>
      <c r="L11">
        <f t="shared" si="4"/>
        <v>1.425711609365</v>
      </c>
      <c r="M11">
        <f t="shared" si="5"/>
        <v>1.5657017387934229</v>
      </c>
      <c r="N11">
        <f t="shared" si="6"/>
        <v>-3.1545515009974587</v>
      </c>
      <c r="O11">
        <f t="shared" si="7"/>
        <v>-13.283261207013869</v>
      </c>
    </row>
    <row r="12" spans="1:15" x14ac:dyDescent="0.3">
      <c r="A12" t="s">
        <v>270</v>
      </c>
      <c r="B12" s="3">
        <v>43292</v>
      </c>
      <c r="C12">
        <v>8.4387799999999999E-2</v>
      </c>
      <c r="D12">
        <v>1.3545E-2</v>
      </c>
      <c r="E12">
        <v>9.4435000000000005E-3</v>
      </c>
      <c r="F12" s="7">
        <v>0.30569108482435697</v>
      </c>
      <c r="G12" s="20">
        <v>0.76372085245273502</v>
      </c>
      <c r="H12">
        <f t="shared" si="0"/>
        <v>0.65479872273999995</v>
      </c>
      <c r="I12">
        <f t="shared" si="1"/>
        <v>0.55218819500000005</v>
      </c>
      <c r="J12">
        <f t="shared" si="2"/>
        <v>0.41258961100000002</v>
      </c>
      <c r="K12">
        <f t="shared" si="3"/>
        <v>0.53170865628438546</v>
      </c>
      <c r="L12">
        <f t="shared" si="4"/>
        <v>0.60349345887000005</v>
      </c>
      <c r="M12">
        <f t="shared" si="5"/>
        <v>0.53782129625609643</v>
      </c>
      <c r="N12">
        <f t="shared" si="6"/>
        <v>20.979837471787651</v>
      </c>
      <c r="O12">
        <f t="shared" si="7"/>
        <v>29.578812136810029</v>
      </c>
    </row>
    <row r="13" spans="1:15" x14ac:dyDescent="0.3">
      <c r="A13" t="s">
        <v>271</v>
      </c>
      <c r="B13" s="3">
        <v>43299</v>
      </c>
      <c r="C13">
        <v>8.6426000000000003E-3</v>
      </c>
      <c r="D13" s="11">
        <v>1.9655999999999996E-3</v>
      </c>
      <c r="E13">
        <v>7.4562000000000001E-4</v>
      </c>
      <c r="F13" s="7">
        <v>7.7923547717549793E-2</v>
      </c>
      <c r="G13" s="20">
        <v>0.10880543019061401</v>
      </c>
      <c r="H13">
        <f t="shared" si="0"/>
        <v>7.244690158E-2</v>
      </c>
      <c r="I13">
        <f t="shared" si="1"/>
        <v>6.8505077599999992E-2</v>
      </c>
      <c r="J13">
        <f t="shared" si="2"/>
        <v>0.10202310772000001</v>
      </c>
      <c r="K13">
        <f t="shared" si="3"/>
        <v>0.21839163224026148</v>
      </c>
      <c r="L13">
        <f t="shared" si="4"/>
        <v>7.0475989589999996E-2</v>
      </c>
      <c r="M13">
        <f t="shared" si="5"/>
        <v>0.11534167978506538</v>
      </c>
      <c r="N13">
        <f t="shared" si="6"/>
        <v>35.227507058669268</v>
      </c>
      <c r="O13">
        <f t="shared" si="7"/>
        <v>-6.007282525330444</v>
      </c>
    </row>
    <row r="14" spans="1:15" x14ac:dyDescent="0.3">
      <c r="A14" t="s">
        <v>272</v>
      </c>
      <c r="B14" s="3">
        <v>43307</v>
      </c>
      <c r="C14">
        <v>2.7655599999999998E-3</v>
      </c>
      <c r="D14" s="11">
        <v>5.5814999999999999E-4</v>
      </c>
      <c r="E14">
        <v>8.3070000000000003E-5</v>
      </c>
      <c r="F14" s="7">
        <v>3.4918148019976801E-2</v>
      </c>
      <c r="G14" s="20">
        <v>2.5689381106756701E-2</v>
      </c>
      <c r="H14">
        <f t="shared" si="0"/>
        <v>2.7262454947999996E-2</v>
      </c>
      <c r="I14">
        <f t="shared" si="1"/>
        <v>9.7144836499999995E-3</v>
      </c>
      <c r="J14">
        <f t="shared" si="2"/>
        <v>7.8366097419999989E-2</v>
      </c>
      <c r="K14">
        <f t="shared" si="3"/>
        <v>0.15923340441628009</v>
      </c>
      <c r="L14">
        <f t="shared" si="4"/>
        <v>1.8488469298999999E-2</v>
      </c>
      <c r="M14">
        <f t="shared" si="5"/>
        <v>6.8644110108570022E-2</v>
      </c>
      <c r="N14">
        <f t="shared" si="6"/>
        <v>28.03069399699455</v>
      </c>
      <c r="O14">
        <f t="shared" si="7"/>
        <v>-167.20811148897462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80" zoomScaleNormal="80" workbookViewId="0">
      <selection activeCell="L1" activeCellId="3" sqref="A1:B1048576 D1:D1048576 F1:F1048576 L1:L1048576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1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4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16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  <c r="P4" s="18">
        <v>7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  <c r="P5" s="13">
        <v>6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J9" sqref="J9"/>
    </sheetView>
  </sheetViews>
  <sheetFormatPr defaultRowHeight="14.4" x14ac:dyDescent="0.3"/>
  <cols>
    <col min="5" max="5" width="8.88671875" style="19"/>
  </cols>
  <sheetData>
    <row r="1" spans="1:9" x14ac:dyDescent="0.3">
      <c r="B1" t="s">
        <v>198</v>
      </c>
      <c r="C1" t="s">
        <v>86</v>
      </c>
      <c r="D1" t="s">
        <v>92</v>
      </c>
      <c r="E1" s="19" t="s">
        <v>90</v>
      </c>
      <c r="F1" t="s">
        <v>287</v>
      </c>
      <c r="G1" t="s">
        <v>288</v>
      </c>
      <c r="H1" t="s">
        <v>179</v>
      </c>
    </row>
    <row r="2" spans="1:9" x14ac:dyDescent="0.3">
      <c r="A2" t="s">
        <v>204</v>
      </c>
      <c r="B2" s="3">
        <v>43222</v>
      </c>
      <c r="C2" s="7">
        <v>0.2028528</v>
      </c>
      <c r="D2" s="7">
        <v>4.1150109999999997E-2</v>
      </c>
      <c r="E2" s="20">
        <v>0.48554639999999999</v>
      </c>
      <c r="F2">
        <f>(C2*2.2251)+0.0503</f>
        <v>0.5016677652799999</v>
      </c>
      <c r="G2">
        <f>(D2*23.165)+0.129</f>
        <v>1.0822422981499997</v>
      </c>
      <c r="H2">
        <f>AVERAGE(F2:G2)</f>
        <v>0.79195503171499981</v>
      </c>
      <c r="I2">
        <f>((E2-H2)/E2)*100</f>
        <v>-63.105942442370043</v>
      </c>
    </row>
    <row r="3" spans="1:9" x14ac:dyDescent="0.3">
      <c r="A3" t="s">
        <v>205</v>
      </c>
      <c r="B3" s="3">
        <v>43229</v>
      </c>
      <c r="C3" s="7">
        <v>5.9218200000000004E-3</v>
      </c>
      <c r="D3" s="7">
        <v>1.538808E-2</v>
      </c>
      <c r="E3" s="20">
        <v>4.428636</v>
      </c>
      <c r="F3">
        <f t="shared" ref="F3:F14" si="0">(C3*2.2251)+0.0503</f>
        <v>6.3476641681999998E-2</v>
      </c>
      <c r="G3">
        <f t="shared" ref="G3:G14" si="1">(D3*23.165)+0.129</f>
        <v>0.48546487319999998</v>
      </c>
      <c r="H3">
        <f t="shared" ref="H3:H14" si="2">AVERAGE(F3:G3)</f>
        <v>0.27447075744099997</v>
      </c>
      <c r="I3">
        <f t="shared" ref="I3:I14" si="3">((E3-H3)/E3)*100</f>
        <v>93.802363584611612</v>
      </c>
    </row>
    <row r="4" spans="1:9" x14ac:dyDescent="0.3">
      <c r="A4" t="s">
        <v>206</v>
      </c>
      <c r="B4" s="3">
        <v>43236</v>
      </c>
      <c r="C4" s="7">
        <v>3.2452000000000002E-3</v>
      </c>
      <c r="D4" s="7">
        <v>1.392006E-2</v>
      </c>
      <c r="E4" s="20">
        <v>0.35486699999999999</v>
      </c>
      <c r="F4">
        <f t="shared" si="0"/>
        <v>5.7520894519999997E-2</v>
      </c>
      <c r="G4">
        <f t="shared" si="1"/>
        <v>0.45145818989999997</v>
      </c>
      <c r="H4">
        <f t="shared" si="2"/>
        <v>0.25448954220999997</v>
      </c>
      <c r="I4">
        <f t="shared" si="3"/>
        <v>28.28593748925654</v>
      </c>
    </row>
    <row r="5" spans="1:9" x14ac:dyDescent="0.3">
      <c r="A5" t="s">
        <v>207</v>
      </c>
      <c r="B5" s="3">
        <v>43243</v>
      </c>
      <c r="C5" s="7">
        <v>2.6269499999999999E-3</v>
      </c>
      <c r="D5" s="7">
        <v>1.222059E-2</v>
      </c>
      <c r="E5" s="20">
        <v>3.5815600000000003E-2</v>
      </c>
      <c r="F5">
        <f t="shared" si="0"/>
        <v>5.6145226444999995E-2</v>
      </c>
      <c r="G5">
        <f t="shared" si="1"/>
        <v>0.41208996734999997</v>
      </c>
      <c r="H5">
        <f t="shared" si="2"/>
        <v>0.23411759689749997</v>
      </c>
      <c r="I5">
        <f t="shared" si="3"/>
        <v>-553.67492628212278</v>
      </c>
    </row>
    <row r="6" spans="1:9" x14ac:dyDescent="0.3">
      <c r="A6" t="s">
        <v>208</v>
      </c>
      <c r="B6" s="3">
        <v>43250</v>
      </c>
      <c r="C6">
        <v>1.9719999999999998E-3</v>
      </c>
      <c r="D6">
        <v>1.0473959999999999E-2</v>
      </c>
      <c r="E6" s="20">
        <v>0.1114764</v>
      </c>
      <c r="F6">
        <f t="shared" si="0"/>
        <v>5.4687897199999995E-2</v>
      </c>
      <c r="G6">
        <f t="shared" si="1"/>
        <v>0.37162928340000001</v>
      </c>
      <c r="H6">
        <f t="shared" si="2"/>
        <v>0.21315859030000001</v>
      </c>
      <c r="I6">
        <f t="shared" si="3"/>
        <v>-91.214095808619575</v>
      </c>
    </row>
    <row r="7" spans="1:9" x14ac:dyDescent="0.3">
      <c r="A7" t="s">
        <v>209</v>
      </c>
      <c r="B7" s="3" t="s">
        <v>29</v>
      </c>
      <c r="D7">
        <v>8.2026000000000009E-3</v>
      </c>
      <c r="E7" s="20">
        <v>6.0455040000000002E-2</v>
      </c>
      <c r="F7">
        <f t="shared" si="0"/>
        <v>5.0299999999999997E-2</v>
      </c>
      <c r="G7">
        <f t="shared" si="1"/>
        <v>0.31901322900000001</v>
      </c>
      <c r="H7">
        <f t="shared" si="2"/>
        <v>0.18465661450000001</v>
      </c>
      <c r="I7">
        <f t="shared" si="3"/>
        <v>-205.44453282968632</v>
      </c>
    </row>
    <row r="8" spans="1:9" x14ac:dyDescent="0.3">
      <c r="A8" t="s">
        <v>210</v>
      </c>
      <c r="B8" s="3">
        <v>43264</v>
      </c>
      <c r="C8">
        <v>6.0482699999999997E-3</v>
      </c>
      <c r="D8">
        <v>1.445697E-2</v>
      </c>
      <c r="E8" s="20">
        <v>0.14284620000000001</v>
      </c>
      <c r="F8">
        <f t="shared" si="0"/>
        <v>6.3758005576999996E-2</v>
      </c>
      <c r="G8">
        <f t="shared" si="1"/>
        <v>0.46389571004999997</v>
      </c>
      <c r="H8">
        <f t="shared" si="2"/>
        <v>0.26382685781349996</v>
      </c>
      <c r="I8">
        <f t="shared" si="3"/>
        <v>-84.692947949262873</v>
      </c>
    </row>
    <row r="9" spans="1:9" x14ac:dyDescent="0.3">
      <c r="A9" t="s">
        <v>211</v>
      </c>
      <c r="B9" s="3">
        <v>43273</v>
      </c>
      <c r="C9">
        <v>0.29172500000000001</v>
      </c>
      <c r="D9">
        <v>5.9558840000000002E-2</v>
      </c>
      <c r="E9" s="6"/>
      <c r="F9">
        <f t="shared" si="0"/>
        <v>0.69941729750000003</v>
      </c>
      <c r="G9">
        <f t="shared" si="1"/>
        <v>1.5086805286</v>
      </c>
      <c r="H9">
        <f t="shared" si="2"/>
        <v>1.10404891305</v>
      </c>
    </row>
    <row r="10" spans="1:9" x14ac:dyDescent="0.3">
      <c r="A10" t="s">
        <v>212</v>
      </c>
      <c r="B10" s="3">
        <v>43278</v>
      </c>
      <c r="C10">
        <v>0.36709990999999997</v>
      </c>
      <c r="D10">
        <v>4.1505719999999996E-2</v>
      </c>
      <c r="E10" s="20">
        <v>0.86716695999999993</v>
      </c>
      <c r="F10">
        <f t="shared" si="0"/>
        <v>0.86713400974099986</v>
      </c>
      <c r="G10">
        <f t="shared" si="1"/>
        <v>1.0904800037999998</v>
      </c>
      <c r="H10">
        <f t="shared" si="2"/>
        <v>0.97880700677049981</v>
      </c>
      <c r="I10">
        <f t="shared" si="3"/>
        <v>-12.874112128361059</v>
      </c>
    </row>
    <row r="11" spans="1:9" x14ac:dyDescent="0.3">
      <c r="A11" t="s">
        <v>269</v>
      </c>
      <c r="B11" s="3">
        <v>43286</v>
      </c>
      <c r="C11">
        <v>1.2775730000000001E-2</v>
      </c>
      <c r="D11">
        <v>1.028608E-2</v>
      </c>
      <c r="E11" s="20">
        <v>6.6352599999999998E-2</v>
      </c>
      <c r="F11">
        <f t="shared" si="0"/>
        <v>7.8727276823E-2</v>
      </c>
      <c r="G11">
        <f t="shared" si="1"/>
        <v>0.36727704319999999</v>
      </c>
      <c r="H11">
        <f t="shared" si="2"/>
        <v>0.2230021600115</v>
      </c>
      <c r="I11">
        <f t="shared" si="3"/>
        <v>-236.0865437247372</v>
      </c>
    </row>
    <row r="12" spans="1:9" x14ac:dyDescent="0.3">
      <c r="A12" t="s">
        <v>270</v>
      </c>
      <c r="B12" s="3">
        <v>43292</v>
      </c>
      <c r="C12">
        <v>3.9241860000000003E-2</v>
      </c>
      <c r="D12">
        <v>1.3409519999999999E-2</v>
      </c>
      <c r="E12" s="20">
        <v>0.14860380000000001</v>
      </c>
      <c r="F12">
        <f t="shared" si="0"/>
        <v>0.13761706268599999</v>
      </c>
      <c r="G12">
        <f t="shared" si="1"/>
        <v>0.4396315308</v>
      </c>
      <c r="H12">
        <f t="shared" si="2"/>
        <v>0.288624296743</v>
      </c>
      <c r="I12">
        <f t="shared" si="3"/>
        <v>-94.224035147822576</v>
      </c>
    </row>
    <row r="13" spans="1:9" x14ac:dyDescent="0.3">
      <c r="A13" t="s">
        <v>271</v>
      </c>
      <c r="B13" s="3">
        <v>43299</v>
      </c>
      <c r="C13">
        <v>1.7580749999999999E-2</v>
      </c>
      <c r="D13">
        <v>6.9071200000000001E-3</v>
      </c>
      <c r="E13" s="20">
        <v>5.1790830000000003E-2</v>
      </c>
      <c r="F13">
        <f t="shared" si="0"/>
        <v>8.9418926824999995E-2</v>
      </c>
      <c r="G13">
        <f t="shared" si="1"/>
        <v>0.28900343480000001</v>
      </c>
      <c r="H13">
        <f t="shared" si="2"/>
        <v>0.18921118081249999</v>
      </c>
      <c r="I13">
        <f t="shared" si="3"/>
        <v>-265.33722439377777</v>
      </c>
    </row>
    <row r="14" spans="1:9" x14ac:dyDescent="0.3">
      <c r="A14" t="s">
        <v>272</v>
      </c>
      <c r="B14" s="3">
        <v>43307</v>
      </c>
      <c r="C14">
        <v>2.26968E-3</v>
      </c>
      <c r="D14">
        <v>2.5982499999999999E-3</v>
      </c>
      <c r="E14" s="20">
        <v>1.5382399999999999E-2</v>
      </c>
      <c r="F14">
        <f t="shared" si="0"/>
        <v>5.5350264967999996E-2</v>
      </c>
      <c r="G14">
        <f t="shared" si="1"/>
        <v>0.18918846125</v>
      </c>
      <c r="H14">
        <f t="shared" si="2"/>
        <v>0.122269363109</v>
      </c>
      <c r="I14">
        <f t="shared" si="3"/>
        <v>-694.86532081469727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opLeftCell="A61" zoomScale="72" zoomScaleNormal="72" workbookViewId="0">
      <selection activeCell="W65" sqref="W65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1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4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6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T7" sqref="T7"/>
    </sheetView>
  </sheetViews>
  <sheetFormatPr defaultRowHeight="14.4" x14ac:dyDescent="0.3"/>
  <cols>
    <col min="7" max="7" width="8.88671875" style="19"/>
  </cols>
  <sheetData>
    <row r="1" spans="1:13" x14ac:dyDescent="0.3">
      <c r="B1" t="s">
        <v>198</v>
      </c>
      <c r="C1" t="s">
        <v>72</v>
      </c>
      <c r="D1" t="s">
        <v>78</v>
      </c>
      <c r="E1" t="s">
        <v>81</v>
      </c>
      <c r="F1" t="s">
        <v>84</v>
      </c>
      <c r="G1" s="19" t="s">
        <v>75</v>
      </c>
      <c r="H1" t="s">
        <v>285</v>
      </c>
      <c r="I1" t="s">
        <v>289</v>
      </c>
      <c r="J1" t="s">
        <v>286</v>
      </c>
      <c r="K1" t="s">
        <v>290</v>
      </c>
      <c r="L1" t="s">
        <v>277</v>
      </c>
      <c r="M1" t="s">
        <v>278</v>
      </c>
    </row>
    <row r="2" spans="1:13" x14ac:dyDescent="0.3">
      <c r="A2" t="s">
        <v>204</v>
      </c>
      <c r="B2" s="3">
        <v>43222</v>
      </c>
      <c r="C2" s="7">
        <v>0.42074400000000001</v>
      </c>
      <c r="D2" s="7">
        <v>0.13483499999999998</v>
      </c>
      <c r="E2" s="7">
        <v>0.57774772989225498</v>
      </c>
      <c r="F2" s="7">
        <v>1.3890977653768939</v>
      </c>
      <c r="G2" s="20">
        <v>0.12741949999999999</v>
      </c>
      <c r="H2">
        <f>(C2*0.202)-0.0013</f>
        <v>8.3690288000000015E-2</v>
      </c>
      <c r="I2">
        <f>(D2*1.135)-0.0021</f>
        <v>0.15093772499999999</v>
      </c>
      <c r="J2">
        <f>(E2*0.0297)-0.001</f>
        <v>1.6159107577799973E-2</v>
      </c>
      <c r="K2">
        <f>(F2*0.0251)-0.001</f>
        <v>3.3866353910960038E-2</v>
      </c>
      <c r="L2">
        <f>AVERAGE(H2:I2)</f>
        <v>0.11731400650000001</v>
      </c>
      <c r="M2">
        <f>AVERAGE(H2:L2)</f>
        <v>8.0393496197752018E-2</v>
      </c>
    </row>
    <row r="3" spans="1:13" x14ac:dyDescent="0.3">
      <c r="A3" t="s">
        <v>205</v>
      </c>
      <c r="B3" s="3">
        <v>43229</v>
      </c>
      <c r="C3" s="7">
        <v>1.6719540000000001E-2</v>
      </c>
      <c r="D3" s="7">
        <v>7.2377600000000002E-3</v>
      </c>
      <c r="E3" s="7">
        <v>5.2156298425123197E-2</v>
      </c>
      <c r="F3" s="7">
        <v>0.28718506908206998</v>
      </c>
      <c r="G3" s="20">
        <v>3.8368E-3</v>
      </c>
      <c r="H3">
        <f t="shared" ref="H3:H14" si="0">(C3*0.202)-0.0013</f>
        <v>2.0773470800000008E-3</v>
      </c>
      <c r="I3">
        <f t="shared" ref="I3:I14" si="1">(D3*1.135)-0.0021</f>
        <v>6.1148576000000007E-3</v>
      </c>
      <c r="J3">
        <f t="shared" ref="J3:J14" si="2">(E3*0.0297)-0.001</f>
        <v>5.4904206322615892E-4</v>
      </c>
      <c r="K3">
        <f t="shared" ref="K3:K14" si="3">(F3*0.0251)-0.001</f>
        <v>6.208345233959957E-3</v>
      </c>
      <c r="L3">
        <f t="shared" ref="L3:L14" si="4">AVERAGE(H3:I3)</f>
        <v>4.0961023400000011E-3</v>
      </c>
      <c r="M3">
        <f t="shared" ref="M3:M14" si="5">AVERAGE(H3:L3)</f>
        <v>3.8091388634372237E-3</v>
      </c>
    </row>
    <row r="4" spans="1:13" x14ac:dyDescent="0.3">
      <c r="A4" t="s">
        <v>206</v>
      </c>
      <c r="B4" s="3">
        <v>43236</v>
      </c>
      <c r="C4" s="7">
        <v>5.9943999999999997E-2</v>
      </c>
      <c r="D4" s="7">
        <v>9.7555000000000003E-3</v>
      </c>
      <c r="E4" s="7">
        <v>4.3824153190073899E-2</v>
      </c>
      <c r="F4" s="7">
        <v>0.25892894517480602</v>
      </c>
      <c r="G4" s="35"/>
      <c r="H4">
        <f t="shared" si="0"/>
        <v>1.0808688E-2</v>
      </c>
      <c r="I4">
        <f t="shared" si="1"/>
        <v>8.9724925000000018E-3</v>
      </c>
      <c r="J4">
        <f t="shared" si="2"/>
        <v>3.0157734974519475E-4</v>
      </c>
      <c r="K4">
        <f t="shared" si="3"/>
        <v>5.4991165238876313E-3</v>
      </c>
      <c r="L4">
        <f t="shared" si="4"/>
        <v>9.8905902500000011E-3</v>
      </c>
      <c r="M4">
        <f t="shared" si="5"/>
        <v>7.094492924726567E-3</v>
      </c>
    </row>
    <row r="5" spans="1:13" x14ac:dyDescent="0.3">
      <c r="A5" t="s">
        <v>207</v>
      </c>
      <c r="B5" s="3">
        <v>43243</v>
      </c>
      <c r="C5" s="7">
        <v>1.033129E-2</v>
      </c>
      <c r="D5" s="7">
        <v>7.5497400000000001E-3</v>
      </c>
      <c r="E5" s="7">
        <v>2.7498298475881301E-2</v>
      </c>
      <c r="F5" s="7">
        <v>5.6227706823705002E-2</v>
      </c>
      <c r="G5" s="20">
        <v>2.5355500000000001E-3</v>
      </c>
      <c r="H5">
        <f t="shared" si="0"/>
        <v>7.8692058000000027E-4</v>
      </c>
      <c r="I5">
        <f t="shared" si="1"/>
        <v>6.4689549000000006E-3</v>
      </c>
      <c r="J5">
        <f t="shared" si="2"/>
        <v>-1.8330053526632536E-4</v>
      </c>
      <c r="K5">
        <f t="shared" si="3"/>
        <v>4.1131544127499548E-4</v>
      </c>
      <c r="L5">
        <f t="shared" si="4"/>
        <v>3.6279377400000004E-3</v>
      </c>
      <c r="M5">
        <f t="shared" si="5"/>
        <v>2.2223656252017342E-3</v>
      </c>
    </row>
    <row r="6" spans="1:13" x14ac:dyDescent="0.3">
      <c r="A6" t="s">
        <v>208</v>
      </c>
      <c r="B6" s="3">
        <v>43250</v>
      </c>
      <c r="C6">
        <v>8.7090999999999991E-3</v>
      </c>
      <c r="D6">
        <v>9.3708000000000003E-3</v>
      </c>
      <c r="E6" s="7">
        <v>3.8931180042748599E-2</v>
      </c>
      <c r="F6" s="7">
        <v>9.1105827041951595E-2</v>
      </c>
      <c r="G6" s="19">
        <v>2.1603299999999998E-3</v>
      </c>
      <c r="H6">
        <f t="shared" si="0"/>
        <v>4.592381999999999E-4</v>
      </c>
      <c r="I6">
        <f t="shared" si="1"/>
        <v>8.5358580000000003E-3</v>
      </c>
      <c r="J6">
        <f t="shared" si="2"/>
        <v>1.5625604726963332E-4</v>
      </c>
      <c r="K6">
        <f t="shared" si="3"/>
        <v>1.2867562587529852E-3</v>
      </c>
      <c r="L6">
        <f t="shared" si="4"/>
        <v>4.4975481000000001E-3</v>
      </c>
      <c r="M6">
        <f t="shared" si="5"/>
        <v>2.9871313212045236E-3</v>
      </c>
    </row>
    <row r="7" spans="1:13" x14ac:dyDescent="0.3">
      <c r="A7" t="s">
        <v>209</v>
      </c>
      <c r="B7" s="3" t="s">
        <v>29</v>
      </c>
      <c r="C7">
        <v>7.4950399999999997E-3</v>
      </c>
      <c r="D7">
        <v>2.4324300000000002E-3</v>
      </c>
      <c r="E7" s="7">
        <v>8.3772679633447894E-2</v>
      </c>
      <c r="F7" s="7">
        <v>3.7960169139565299E-2</v>
      </c>
      <c r="G7" s="19">
        <v>8.832E-4</v>
      </c>
      <c r="H7">
        <f t="shared" si="0"/>
        <v>2.1399808000000008E-4</v>
      </c>
      <c r="I7">
        <f t="shared" si="1"/>
        <v>6.6080805000000038E-4</v>
      </c>
      <c r="J7">
        <f t="shared" si="2"/>
        <v>1.4880485851134027E-3</v>
      </c>
      <c r="K7">
        <f t="shared" si="3"/>
        <v>-4.7199754596911046E-5</v>
      </c>
      <c r="L7">
        <f t="shared" si="4"/>
        <v>4.3740306500000023E-4</v>
      </c>
      <c r="M7">
        <f t="shared" si="5"/>
        <v>5.5061160510329853E-4</v>
      </c>
    </row>
    <row r="8" spans="1:13" x14ac:dyDescent="0.3">
      <c r="A8" t="s">
        <v>210</v>
      </c>
      <c r="B8" s="3">
        <v>43264</v>
      </c>
      <c r="C8">
        <v>1.137994E-2</v>
      </c>
      <c r="D8">
        <v>4.6008000000000004E-3</v>
      </c>
      <c r="E8" s="6"/>
      <c r="F8" s="7">
        <v>1.7851295568008199E-2</v>
      </c>
      <c r="G8" s="19">
        <v>2.9997000000000001E-3</v>
      </c>
      <c r="H8">
        <f t="shared" si="0"/>
        <v>9.987478800000003E-4</v>
      </c>
      <c r="I8">
        <f t="shared" si="1"/>
        <v>3.1219080000000009E-3</v>
      </c>
      <c r="K8">
        <f t="shared" si="3"/>
        <v>-5.5193248124299423E-4</v>
      </c>
      <c r="L8">
        <f t="shared" si="4"/>
        <v>2.0603279400000004E-3</v>
      </c>
      <c r="M8">
        <f t="shared" si="5"/>
        <v>1.4072628346892518E-3</v>
      </c>
    </row>
    <row r="9" spans="1:13" x14ac:dyDescent="0.3">
      <c r="A9" t="s">
        <v>211</v>
      </c>
      <c r="B9" s="3">
        <v>43273</v>
      </c>
      <c r="C9">
        <v>0.19848930000000001</v>
      </c>
      <c r="D9">
        <v>4.8239680000000007E-2</v>
      </c>
      <c r="E9" s="6"/>
      <c r="F9" s="6"/>
      <c r="G9" s="36"/>
      <c r="H9">
        <f t="shared" si="0"/>
        <v>3.8794838599999999E-2</v>
      </c>
      <c r="I9">
        <f t="shared" si="1"/>
        <v>5.265203680000001E-2</v>
      </c>
      <c r="L9">
        <f t="shared" si="4"/>
        <v>4.5723437700000008E-2</v>
      </c>
      <c r="M9">
        <f t="shared" si="5"/>
        <v>4.5723437700000008E-2</v>
      </c>
    </row>
    <row r="10" spans="1:13" x14ac:dyDescent="0.3">
      <c r="A10" t="s">
        <v>212</v>
      </c>
      <c r="B10" s="3">
        <v>43278</v>
      </c>
      <c r="C10">
        <v>0.28400564</v>
      </c>
      <c r="D10">
        <v>5.2737400000000004E-2</v>
      </c>
      <c r="E10" s="7">
        <v>0.94245960839519682</v>
      </c>
      <c r="F10" s="12">
        <v>2.1830845775462637</v>
      </c>
      <c r="G10" s="36"/>
      <c r="H10">
        <f t="shared" si="0"/>
        <v>5.6069139279999999E-2</v>
      </c>
      <c r="I10">
        <f t="shared" si="1"/>
        <v>5.7756949000000009E-2</v>
      </c>
      <c r="J10">
        <f t="shared" si="2"/>
        <v>2.6991050369337344E-2</v>
      </c>
      <c r="K10">
        <f t="shared" si="3"/>
        <v>5.3795422896411219E-2</v>
      </c>
      <c r="L10">
        <f t="shared" si="4"/>
        <v>5.6913044140000008E-2</v>
      </c>
      <c r="M10">
        <f t="shared" si="5"/>
        <v>5.030512113714971E-2</v>
      </c>
    </row>
    <row r="11" spans="1:13" x14ac:dyDescent="0.3">
      <c r="A11" t="s">
        <v>269</v>
      </c>
      <c r="B11" s="3">
        <v>43286</v>
      </c>
      <c r="C11">
        <v>0.18368509999999999</v>
      </c>
      <c r="D11">
        <v>3.4636399999999998E-2</v>
      </c>
      <c r="E11" s="7">
        <v>1.3423441159084699</v>
      </c>
      <c r="F11" s="7">
        <v>1.38211216918646</v>
      </c>
      <c r="G11" s="19">
        <v>3.8600099999999998E-2</v>
      </c>
      <c r="H11">
        <f t="shared" si="0"/>
        <v>3.5804390200000001E-2</v>
      </c>
      <c r="I11">
        <f t="shared" si="1"/>
        <v>3.7212314000000003E-2</v>
      </c>
      <c r="J11">
        <f t="shared" si="2"/>
        <v>3.8867620242481554E-2</v>
      </c>
      <c r="K11">
        <f t="shared" si="3"/>
        <v>3.3691015446580146E-2</v>
      </c>
      <c r="L11">
        <f t="shared" si="4"/>
        <v>3.6508352100000002E-2</v>
      </c>
      <c r="M11">
        <f t="shared" si="5"/>
        <v>3.6416738397812343E-2</v>
      </c>
    </row>
    <row r="12" spans="1:13" x14ac:dyDescent="0.3">
      <c r="A12" t="s">
        <v>270</v>
      </c>
      <c r="B12" s="3">
        <v>43292</v>
      </c>
      <c r="C12">
        <v>8.4387799999999999E-2</v>
      </c>
      <c r="D12">
        <v>1.3545E-2</v>
      </c>
      <c r="E12" s="7">
        <v>0.30569108482435697</v>
      </c>
      <c r="F12" s="7">
        <v>0.76372085245273502</v>
      </c>
      <c r="G12" s="19">
        <v>9.4435000000000005E-3</v>
      </c>
      <c r="H12">
        <f t="shared" si="0"/>
        <v>1.5746335600000001E-2</v>
      </c>
      <c r="I12">
        <f t="shared" si="1"/>
        <v>1.3273575000000001E-2</v>
      </c>
      <c r="J12">
        <f t="shared" si="2"/>
        <v>8.079025219283404E-3</v>
      </c>
      <c r="K12">
        <f t="shared" si="3"/>
        <v>1.8169393396563649E-2</v>
      </c>
      <c r="L12">
        <f t="shared" si="4"/>
        <v>1.4509955300000002E-2</v>
      </c>
      <c r="M12">
        <f t="shared" si="5"/>
        <v>1.3955656903169411E-2</v>
      </c>
    </row>
    <row r="13" spans="1:13" x14ac:dyDescent="0.3">
      <c r="A13" t="s">
        <v>271</v>
      </c>
      <c r="B13" s="3">
        <v>43299</v>
      </c>
      <c r="C13">
        <v>8.6426000000000003E-3</v>
      </c>
      <c r="D13" s="11">
        <v>1.9655999999999996E-3</v>
      </c>
      <c r="E13" s="7">
        <v>7.7923547717549793E-2</v>
      </c>
      <c r="F13" s="7">
        <v>0.10880543019061401</v>
      </c>
      <c r="G13" s="19">
        <v>7.4562000000000001E-4</v>
      </c>
      <c r="H13">
        <f t="shared" si="0"/>
        <v>4.4580520000000014E-4</v>
      </c>
      <c r="I13">
        <f t="shared" si="1"/>
        <v>1.3095599999999978E-4</v>
      </c>
      <c r="J13">
        <f t="shared" si="2"/>
        <v>1.3143293672112288E-3</v>
      </c>
      <c r="K13">
        <f t="shared" si="3"/>
        <v>1.7310162977844114E-3</v>
      </c>
      <c r="L13">
        <f t="shared" si="4"/>
        <v>2.8838059999999996E-4</v>
      </c>
      <c r="M13">
        <f t="shared" si="5"/>
        <v>7.82097492999128E-4</v>
      </c>
    </row>
    <row r="14" spans="1:13" x14ac:dyDescent="0.3">
      <c r="A14" t="s">
        <v>272</v>
      </c>
      <c r="B14" s="3">
        <v>43307</v>
      </c>
      <c r="C14">
        <v>2.7655599999999998E-3</v>
      </c>
      <c r="D14" s="11">
        <v>5.5814999999999999E-4</v>
      </c>
      <c r="E14" s="7">
        <v>3.4918148019976801E-2</v>
      </c>
      <c r="F14" s="7">
        <v>2.5689381106756701E-2</v>
      </c>
      <c r="G14" s="19">
        <v>8.3070000000000003E-5</v>
      </c>
      <c r="H14">
        <f t="shared" si="0"/>
        <v>-7.4135687999999993E-4</v>
      </c>
      <c r="I14">
        <f t="shared" si="1"/>
        <v>-1.4664997499999998E-3</v>
      </c>
      <c r="J14">
        <f t="shared" si="2"/>
        <v>3.7068996193310912E-5</v>
      </c>
      <c r="K14">
        <f t="shared" si="3"/>
        <v>-3.5519653422040674E-4</v>
      </c>
      <c r="L14">
        <f t="shared" si="4"/>
        <v>-1.1039283149999999E-3</v>
      </c>
      <c r="M14">
        <f t="shared" si="5"/>
        <v>-7.2598249660541913E-4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C1" sqref="C1:N14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7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11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19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opLeftCell="A94" workbookViewId="0">
      <selection activeCell="G117" sqref="G117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7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19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14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Q9" sqref="Q9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14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11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7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  <c r="P4" s="18">
        <v>19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  <c r="P7" s="13"/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A29" sqref="A29"/>
    </sheetView>
  </sheetViews>
  <sheetFormatPr defaultRowHeight="14.4" x14ac:dyDescent="0.3"/>
  <sheetData>
    <row r="1" spans="1:2" x14ac:dyDescent="0.3">
      <c r="A1" s="33">
        <v>1552270.7864620001</v>
      </c>
      <c r="B1" s="33">
        <v>33.6</v>
      </c>
    </row>
    <row r="2" spans="1:2" x14ac:dyDescent="0.3">
      <c r="A2" s="33">
        <v>730402.55316789902</v>
      </c>
      <c r="B2" s="33">
        <v>60</v>
      </c>
    </row>
    <row r="3" spans="1:2" x14ac:dyDescent="0.3">
      <c r="A3" s="33">
        <v>716101.52280940802</v>
      </c>
      <c r="B3" s="33">
        <v>38.4</v>
      </c>
    </row>
    <row r="4" spans="1:2" x14ac:dyDescent="0.3">
      <c r="A4" s="33">
        <v>1141676.8340982001</v>
      </c>
      <c r="B4" s="33">
        <v>34.1</v>
      </c>
    </row>
    <row r="5" spans="1:2" x14ac:dyDescent="0.3">
      <c r="A5" s="33">
        <v>1239240.8229799999</v>
      </c>
      <c r="B5" s="33">
        <v>67.599999999999994</v>
      </c>
    </row>
    <row r="6" spans="1:2" x14ac:dyDescent="0.3">
      <c r="A6" s="33">
        <v>567215.56515779998</v>
      </c>
      <c r="B6" s="33">
        <v>61.2</v>
      </c>
    </row>
    <row r="7" spans="1:2" x14ac:dyDescent="0.3">
      <c r="A7" s="33">
        <v>604082.59978679998</v>
      </c>
      <c r="B7">
        <f>AVERAGE(B6,B8)</f>
        <v>61.2</v>
      </c>
    </row>
    <row r="8" spans="1:2" x14ac:dyDescent="0.3">
      <c r="A8" s="33">
        <v>251467.00452399999</v>
      </c>
      <c r="B8" s="33">
        <v>61.2</v>
      </c>
    </row>
    <row r="9" spans="1:2" x14ac:dyDescent="0.3">
      <c r="A9" s="33">
        <v>1205641.7064060001</v>
      </c>
      <c r="B9" s="33">
        <v>345</v>
      </c>
    </row>
    <row r="10" spans="1:2" x14ac:dyDescent="0.3">
      <c r="A10" s="33">
        <v>1216393.20224</v>
      </c>
      <c r="B10" s="33">
        <v>408</v>
      </c>
    </row>
    <row r="11" spans="1:2" x14ac:dyDescent="0.3">
      <c r="A11" s="33">
        <v>1733237.370326</v>
      </c>
    </row>
    <row r="12" spans="1:2" x14ac:dyDescent="0.3">
      <c r="A12" s="33">
        <v>802288.58420100005</v>
      </c>
      <c r="B12" s="33">
        <v>79.7</v>
      </c>
    </row>
    <row r="13" spans="1:2" x14ac:dyDescent="0.3">
      <c r="A13" s="33">
        <v>801986.60231400002</v>
      </c>
      <c r="B13" s="33">
        <v>595</v>
      </c>
    </row>
    <row r="14" spans="1:2" x14ac:dyDescent="0.3">
      <c r="A14" s="33">
        <v>597887.25164000003</v>
      </c>
      <c r="B14" s="33">
        <v>210</v>
      </c>
    </row>
    <row r="15" spans="1:2" x14ac:dyDescent="0.3">
      <c r="A15" s="33">
        <v>2058051.1717399</v>
      </c>
      <c r="B15" s="33">
        <v>134</v>
      </c>
    </row>
    <row r="16" spans="1:2" x14ac:dyDescent="0.3">
      <c r="A16" s="33">
        <v>2375830.2936433</v>
      </c>
      <c r="B16" s="33">
        <v>565</v>
      </c>
    </row>
    <row r="17" spans="1:2" x14ac:dyDescent="0.3">
      <c r="A17" s="33">
        <v>2215152.7885822998</v>
      </c>
      <c r="B17" s="33">
        <v>138</v>
      </c>
    </row>
    <row r="18" spans="1:2" x14ac:dyDescent="0.3">
      <c r="A18" s="33">
        <v>908199.85684789903</v>
      </c>
      <c r="B18" s="33">
        <v>85.8</v>
      </c>
    </row>
    <row r="19" spans="1:2" x14ac:dyDescent="0.3">
      <c r="A19" s="33">
        <v>815844.57990600099</v>
      </c>
      <c r="B19" s="33">
        <v>42.8</v>
      </c>
    </row>
    <row r="20" spans="1:2" x14ac:dyDescent="0.3">
      <c r="A20" s="33">
        <v>342817.713548019</v>
      </c>
      <c r="B20" s="33">
        <v>51.1</v>
      </c>
    </row>
    <row r="21" spans="1:2" x14ac:dyDescent="0.3">
      <c r="A21" s="33">
        <v>119100</v>
      </c>
      <c r="B21" s="33">
        <v>32.200000000000003</v>
      </c>
    </row>
    <row r="22" spans="1:2" x14ac:dyDescent="0.3">
      <c r="A22" s="33">
        <v>222200</v>
      </c>
      <c r="B22" s="33">
        <v>125</v>
      </c>
    </row>
    <row r="23" spans="1:2" x14ac:dyDescent="0.3">
      <c r="A23" s="33">
        <v>185500</v>
      </c>
      <c r="B23" s="33">
        <v>91.1</v>
      </c>
    </row>
    <row r="24" spans="1:2" x14ac:dyDescent="0.3">
      <c r="A24" s="33">
        <v>55600</v>
      </c>
      <c r="B24" s="33">
        <v>204</v>
      </c>
    </row>
    <row r="25" spans="1:2" x14ac:dyDescent="0.3">
      <c r="A25" s="33">
        <v>592700</v>
      </c>
      <c r="B25" s="33">
        <v>133</v>
      </c>
    </row>
    <row r="26" spans="1:2" x14ac:dyDescent="0.3">
      <c r="A26" s="33">
        <v>136000</v>
      </c>
      <c r="B26" s="33">
        <v>65.2</v>
      </c>
    </row>
    <row r="27" spans="1:2" x14ac:dyDescent="0.3">
      <c r="A27" s="33">
        <v>46500</v>
      </c>
      <c r="B27" s="33">
        <v>39</v>
      </c>
    </row>
    <row r="28" spans="1:2" x14ac:dyDescent="0.3">
      <c r="A28" s="33">
        <v>3000</v>
      </c>
      <c r="B28" s="33">
        <v>43.7</v>
      </c>
    </row>
    <row r="29" spans="1:2" x14ac:dyDescent="0.3">
      <c r="A29" s="33" t="s">
        <v>29</v>
      </c>
      <c r="B29" s="33"/>
    </row>
    <row r="30" spans="1:2" x14ac:dyDescent="0.3">
      <c r="A30" s="33">
        <v>268200</v>
      </c>
      <c r="B30" s="33">
        <v>167</v>
      </c>
    </row>
    <row r="31" spans="1:2" x14ac:dyDescent="0.3">
      <c r="A31" s="33">
        <v>88300</v>
      </c>
      <c r="B31" s="33">
        <v>84</v>
      </c>
    </row>
    <row r="32" spans="1:2" x14ac:dyDescent="0.3">
      <c r="A32" s="33">
        <v>1901800</v>
      </c>
      <c r="B32" s="33">
        <v>420</v>
      </c>
    </row>
    <row r="33" spans="1:2" x14ac:dyDescent="0.3">
      <c r="A33" s="33">
        <v>2982900</v>
      </c>
      <c r="B33" s="33">
        <v>368</v>
      </c>
    </row>
    <row r="34" spans="1:2" x14ac:dyDescent="0.3">
      <c r="A34" s="33">
        <v>1316800</v>
      </c>
      <c r="B34" s="33">
        <v>131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19" workbookViewId="0">
      <selection activeCell="A41" sqref="A41:J44"/>
    </sheetView>
  </sheetViews>
  <sheetFormatPr defaultRowHeight="14.4" x14ac:dyDescent="0.3"/>
  <cols>
    <col min="1" max="2" width="18.33203125" bestFit="1" customWidth="1"/>
    <col min="5" max="6" width="14.6640625" bestFit="1" customWidth="1"/>
    <col min="7" max="8" width="10.5546875" bestFit="1" customWidth="1"/>
    <col min="9" max="9" width="9" bestFit="1" customWidth="1"/>
  </cols>
  <sheetData>
    <row r="1" spans="1:19" x14ac:dyDescent="0.3">
      <c r="A1" t="s">
        <v>217</v>
      </c>
      <c r="B1" t="s">
        <v>217</v>
      </c>
      <c r="C1" t="s">
        <v>1</v>
      </c>
      <c r="D1" s="3">
        <v>43222</v>
      </c>
      <c r="E1" s="1">
        <v>42857.479166666664</v>
      </c>
      <c r="F1" s="1">
        <v>42864.479166666664</v>
      </c>
      <c r="G1" s="7">
        <v>0.42074400000000001</v>
      </c>
      <c r="H1" s="7">
        <v>7.9274120000000003E-2</v>
      </c>
      <c r="I1" s="7">
        <v>9.7783359999999995</v>
      </c>
      <c r="J1" t="s">
        <v>241</v>
      </c>
    </row>
    <row r="2" spans="1:19" x14ac:dyDescent="0.3">
      <c r="A2" t="s">
        <v>218</v>
      </c>
      <c r="B2" t="s">
        <v>218</v>
      </c>
      <c r="C2" t="s">
        <v>1</v>
      </c>
      <c r="D2" s="3">
        <v>43229</v>
      </c>
      <c r="E2" s="1">
        <v>42864.489583333336</v>
      </c>
      <c r="F2" s="1">
        <v>42871.364583333336</v>
      </c>
      <c r="G2" s="7">
        <v>1.6719540000000001E-2</v>
      </c>
      <c r="H2" s="7">
        <v>9.6434799999999994E-3</v>
      </c>
      <c r="I2" s="7">
        <v>3.1059519999999998</v>
      </c>
    </row>
    <row r="3" spans="1:19" x14ac:dyDescent="0.3">
      <c r="A3" t="s">
        <v>219</v>
      </c>
      <c r="B3" t="s">
        <v>219</v>
      </c>
      <c r="C3" t="s">
        <v>1</v>
      </c>
      <c r="D3" s="3">
        <v>43236</v>
      </c>
      <c r="E3" s="1">
        <v>42871.375</v>
      </c>
      <c r="F3" s="1">
        <v>42878.4375</v>
      </c>
      <c r="G3" s="7">
        <v>5.9943999999999997E-2</v>
      </c>
      <c r="H3" s="7">
        <v>1.26024E-2</v>
      </c>
      <c r="I3" s="7">
        <v>2.4874399999999999</v>
      </c>
    </row>
    <row r="4" spans="1:19" x14ac:dyDescent="0.3">
      <c r="A4" t="s">
        <v>220</v>
      </c>
      <c r="B4" t="s">
        <v>220</v>
      </c>
      <c r="C4" t="s">
        <v>1</v>
      </c>
      <c r="D4" s="3">
        <v>43243</v>
      </c>
      <c r="E4" s="1">
        <v>42878.447916666664</v>
      </c>
      <c r="F4" s="1">
        <v>42885.5</v>
      </c>
      <c r="G4" s="7">
        <v>1.033129E-2</v>
      </c>
      <c r="H4" s="7">
        <v>6.9588999999999996E-3</v>
      </c>
      <c r="I4" s="7">
        <v>2.746089</v>
      </c>
    </row>
    <row r="5" spans="1:19" x14ac:dyDescent="0.3">
      <c r="A5" t="s">
        <v>221</v>
      </c>
      <c r="B5" t="s">
        <v>292</v>
      </c>
      <c r="C5" t="s">
        <v>128</v>
      </c>
      <c r="D5" s="3">
        <v>43222</v>
      </c>
      <c r="E5" s="1">
        <v>42857.447916666664</v>
      </c>
      <c r="F5" s="1">
        <v>42864.4375</v>
      </c>
      <c r="G5" s="7">
        <v>0.12741949999999999</v>
      </c>
      <c r="H5" s="7">
        <v>2.1797199999999999E-2</v>
      </c>
      <c r="I5" s="7">
        <v>1.365796</v>
      </c>
      <c r="J5" t="s">
        <v>12</v>
      </c>
    </row>
    <row r="6" spans="1:19" x14ac:dyDescent="0.3">
      <c r="A6" t="s">
        <v>222</v>
      </c>
      <c r="B6" t="s">
        <v>222</v>
      </c>
      <c r="C6" t="s">
        <v>128</v>
      </c>
      <c r="D6" s="3">
        <v>43229</v>
      </c>
      <c r="E6" s="1">
        <v>42864.447916666664</v>
      </c>
      <c r="F6" s="2">
        <v>42871.34375</v>
      </c>
      <c r="G6" s="7">
        <v>3.8368E-3</v>
      </c>
      <c r="H6" s="7">
        <v>1.3235199999999999E-3</v>
      </c>
      <c r="I6" s="7">
        <v>0.29075200000000001</v>
      </c>
      <c r="N6" s="8"/>
      <c r="O6" s="8"/>
      <c r="P6" s="7"/>
      <c r="Q6" s="7"/>
      <c r="R6" s="7"/>
      <c r="S6" s="7"/>
    </row>
    <row r="7" spans="1:19" x14ac:dyDescent="0.3">
      <c r="B7" t="s">
        <v>223</v>
      </c>
      <c r="C7" t="s">
        <v>128</v>
      </c>
      <c r="D7" s="3">
        <v>43236</v>
      </c>
      <c r="E7" s="1">
        <v>42871.354166666664</v>
      </c>
      <c r="F7" s="1">
        <v>42878.416666666664</v>
      </c>
      <c r="G7" s="17">
        <v>-999</v>
      </c>
      <c r="H7" s="17">
        <v>-999</v>
      </c>
      <c r="I7" s="17">
        <v>-999</v>
      </c>
      <c r="N7" s="8"/>
      <c r="O7" s="8"/>
      <c r="P7" s="7"/>
      <c r="Q7" s="7"/>
      <c r="R7" s="7"/>
      <c r="S7" s="7"/>
    </row>
    <row r="8" spans="1:19" x14ac:dyDescent="0.3">
      <c r="A8" t="s">
        <v>224</v>
      </c>
      <c r="B8" t="s">
        <v>224</v>
      </c>
      <c r="C8" t="s">
        <v>128</v>
      </c>
      <c r="D8" s="3">
        <v>43243</v>
      </c>
      <c r="E8" s="2">
        <v>42878.427083333336</v>
      </c>
      <c r="F8" s="1">
        <v>42885.4375</v>
      </c>
      <c r="G8" s="7">
        <v>2.5355500000000001E-3</v>
      </c>
      <c r="H8" s="7">
        <v>9.7868999999999994E-4</v>
      </c>
      <c r="I8" s="7">
        <v>0.28520899999999999</v>
      </c>
      <c r="N8" s="8"/>
      <c r="O8" s="8"/>
      <c r="P8" s="7"/>
      <c r="Q8" s="7"/>
      <c r="R8" s="7"/>
      <c r="S8" s="7"/>
    </row>
    <row r="9" spans="1:19" x14ac:dyDescent="0.3">
      <c r="A9" t="s">
        <v>225</v>
      </c>
      <c r="B9" t="s">
        <v>225</v>
      </c>
      <c r="C9" t="s">
        <v>57</v>
      </c>
      <c r="D9" s="3">
        <v>43222</v>
      </c>
      <c r="E9" s="1">
        <v>42857.489583333336</v>
      </c>
      <c r="F9" s="1">
        <v>42864.489583333336</v>
      </c>
      <c r="G9" s="7">
        <v>0.13483499999999998</v>
      </c>
      <c r="H9" s="7">
        <v>2.0953300000000001E-2</v>
      </c>
      <c r="I9" s="7">
        <v>1.5654049999999999</v>
      </c>
      <c r="J9" t="s">
        <v>241</v>
      </c>
      <c r="N9" s="8"/>
      <c r="O9" s="8"/>
      <c r="P9" s="7"/>
      <c r="Q9" s="7"/>
      <c r="R9" s="7"/>
      <c r="S9" s="7"/>
    </row>
    <row r="10" spans="1:19" x14ac:dyDescent="0.3">
      <c r="A10" t="s">
        <v>226</v>
      </c>
      <c r="B10" t="s">
        <v>226</v>
      </c>
      <c r="C10" t="s">
        <v>57</v>
      </c>
      <c r="D10" s="3">
        <v>43229</v>
      </c>
      <c r="E10" s="1">
        <v>42864.5</v>
      </c>
      <c r="F10" s="1">
        <v>42871.427083333336</v>
      </c>
      <c r="G10" s="7">
        <v>7.2377600000000002E-3</v>
      </c>
      <c r="H10" s="7">
        <v>2.3354399999999998E-3</v>
      </c>
      <c r="I10" s="7">
        <v>0.39976</v>
      </c>
    </row>
    <row r="11" spans="1:19" x14ac:dyDescent="0.3">
      <c r="A11" t="s">
        <v>227</v>
      </c>
      <c r="B11" t="s">
        <v>227</v>
      </c>
      <c r="C11" t="s">
        <v>57</v>
      </c>
      <c r="D11" s="3">
        <v>43236</v>
      </c>
      <c r="E11" s="1">
        <v>42871.4375</v>
      </c>
      <c r="F11" s="1">
        <v>42878.427083333336</v>
      </c>
      <c r="G11" s="7">
        <v>9.7555000000000003E-3</v>
      </c>
      <c r="H11" s="7">
        <v>2.1121999999999998E-3</v>
      </c>
      <c r="I11" s="7">
        <v>0.38932499999999998</v>
      </c>
    </row>
    <row r="12" spans="1:19" x14ac:dyDescent="0.3">
      <c r="A12" t="s">
        <v>228</v>
      </c>
      <c r="B12" t="s">
        <v>228</v>
      </c>
      <c r="C12" t="s">
        <v>57</v>
      </c>
      <c r="D12" s="3">
        <v>43243</v>
      </c>
      <c r="E12" s="1">
        <v>42878.4375</v>
      </c>
      <c r="F12" s="1">
        <v>42885.40625</v>
      </c>
      <c r="G12" s="7">
        <v>7.5497400000000001E-3</v>
      </c>
      <c r="H12" s="7">
        <v>1.51497E-3</v>
      </c>
      <c r="I12" s="7">
        <v>0.36576900000000001</v>
      </c>
    </row>
    <row r="13" spans="1:19" x14ac:dyDescent="0.3">
      <c r="A13" t="s">
        <v>229</v>
      </c>
      <c r="B13" t="s">
        <v>229</v>
      </c>
      <c r="C13" t="s">
        <v>178</v>
      </c>
      <c r="D13" s="3">
        <v>43222</v>
      </c>
      <c r="E13" s="1">
        <v>42857.416666666664</v>
      </c>
      <c r="F13" s="1">
        <v>42864.322916666664</v>
      </c>
      <c r="G13" s="7">
        <v>0.57774772989225498</v>
      </c>
      <c r="H13" s="7">
        <v>0.36284308187930298</v>
      </c>
      <c r="I13" s="7">
        <v>103.119216032284</v>
      </c>
    </row>
    <row r="14" spans="1:19" x14ac:dyDescent="0.3">
      <c r="A14" t="s">
        <v>230</v>
      </c>
      <c r="B14" t="s">
        <v>230</v>
      </c>
      <c r="C14" t="s">
        <v>178</v>
      </c>
      <c r="D14" s="3">
        <v>43229</v>
      </c>
      <c r="E14" s="1">
        <v>42864.333333333336</v>
      </c>
      <c r="F14" s="1">
        <v>42871.5</v>
      </c>
      <c r="G14" s="7">
        <v>5.2156298425123197E-2</v>
      </c>
      <c r="H14" s="7">
        <v>4.1290402919889203E-2</v>
      </c>
      <c r="I14" s="7">
        <v>33.653230650496198</v>
      </c>
    </row>
    <row r="15" spans="1:19" x14ac:dyDescent="0.3">
      <c r="A15" t="s">
        <v>231</v>
      </c>
      <c r="B15" t="s">
        <v>231</v>
      </c>
      <c r="C15" t="s">
        <v>178</v>
      </c>
      <c r="D15" s="3">
        <v>43236</v>
      </c>
      <c r="E15" s="1">
        <v>42871.510416666664</v>
      </c>
      <c r="F15" s="1">
        <v>42878.385416666664</v>
      </c>
      <c r="G15" s="7">
        <v>4.3824153190073899E-2</v>
      </c>
      <c r="H15" s="7">
        <v>2.8047458041647301E-2</v>
      </c>
      <c r="I15" s="7">
        <v>10.839173889011599</v>
      </c>
    </row>
    <row r="16" spans="1:19" x14ac:dyDescent="0.3">
      <c r="A16" t="s">
        <v>232</v>
      </c>
      <c r="B16" t="s">
        <v>232</v>
      </c>
      <c r="C16" t="s">
        <v>178</v>
      </c>
      <c r="D16" s="3">
        <v>43243</v>
      </c>
      <c r="E16" s="1">
        <v>42878.395833333336</v>
      </c>
      <c r="F16" s="1">
        <v>42885.416666666664</v>
      </c>
      <c r="G16" s="7">
        <v>2.7498298475881301E-2</v>
      </c>
      <c r="H16" s="7">
        <v>2.6495756343948101E-2</v>
      </c>
      <c r="I16" s="7">
        <v>7.5333880199549696</v>
      </c>
    </row>
    <row r="17" spans="1:10" x14ac:dyDescent="0.3">
      <c r="A17" t="s">
        <v>233</v>
      </c>
      <c r="B17" t="s">
        <v>233</v>
      </c>
      <c r="C17" t="s">
        <v>184</v>
      </c>
      <c r="D17" s="3">
        <v>43222</v>
      </c>
      <c r="E17" s="1">
        <v>42857.4375</v>
      </c>
      <c r="F17" s="1">
        <v>42864.427083333336</v>
      </c>
      <c r="G17" s="7">
        <v>1.3890977653768939</v>
      </c>
      <c r="H17" s="7">
        <v>0.96127173215843498</v>
      </c>
      <c r="I17" s="7">
        <v>209.68795840349941</v>
      </c>
      <c r="J17" t="s">
        <v>140</v>
      </c>
    </row>
    <row r="18" spans="1:10" x14ac:dyDescent="0.3">
      <c r="A18" t="s">
        <v>234</v>
      </c>
      <c r="B18" t="s">
        <v>234</v>
      </c>
      <c r="C18" t="s">
        <v>184</v>
      </c>
      <c r="D18" s="3">
        <v>43229</v>
      </c>
      <c r="E18" s="1">
        <v>42864.4375</v>
      </c>
      <c r="F18" s="1">
        <v>42871.375</v>
      </c>
      <c r="G18" s="7">
        <v>0.28718506908206998</v>
      </c>
      <c r="H18" s="7">
        <v>0.15348446469830601</v>
      </c>
      <c r="I18" s="7">
        <v>41.5461066605395</v>
      </c>
    </row>
    <row r="19" spans="1:10" x14ac:dyDescent="0.3">
      <c r="A19" t="s">
        <v>235</v>
      </c>
      <c r="B19" t="s">
        <v>235</v>
      </c>
      <c r="C19" t="s">
        <v>184</v>
      </c>
      <c r="D19" s="3">
        <v>43236</v>
      </c>
      <c r="E19" s="1">
        <v>42871.385416666664</v>
      </c>
      <c r="F19" s="1">
        <v>42878.395833333336</v>
      </c>
      <c r="G19" s="7">
        <v>0.25892894517480602</v>
      </c>
      <c r="H19" s="7">
        <v>5.1627422707637101E-2</v>
      </c>
      <c r="I19" s="7">
        <v>16.660137634489001</v>
      </c>
    </row>
    <row r="20" spans="1:10" x14ac:dyDescent="0.3">
      <c r="A20" t="s">
        <v>236</v>
      </c>
      <c r="B20" t="s">
        <v>236</v>
      </c>
      <c r="C20" t="s">
        <v>184</v>
      </c>
      <c r="D20" s="3">
        <v>43243</v>
      </c>
      <c r="E20" s="1">
        <v>42878.40625</v>
      </c>
      <c r="F20" s="1">
        <v>42885.395833333336</v>
      </c>
      <c r="G20" s="7">
        <v>5.6227706823705002E-2</v>
      </c>
      <c r="H20" s="7">
        <v>3.1394495095067199E-2</v>
      </c>
      <c r="I20" s="7">
        <v>18.703810305315201</v>
      </c>
    </row>
    <row r="21" spans="1:10" x14ac:dyDescent="0.3">
      <c r="A21" t="s">
        <v>237</v>
      </c>
      <c r="B21" t="s">
        <v>237</v>
      </c>
      <c r="C21" t="s">
        <v>20</v>
      </c>
      <c r="D21" s="3">
        <v>43222</v>
      </c>
      <c r="E21" s="1">
        <v>42857.520833333336</v>
      </c>
      <c r="F21" s="1">
        <v>42864.541666666664</v>
      </c>
      <c r="G21" s="7">
        <v>0.2028528</v>
      </c>
      <c r="H21" s="7">
        <v>5.2495200000000006E-2</v>
      </c>
      <c r="I21" s="7">
        <v>6.838152</v>
      </c>
      <c r="J21" t="s">
        <v>241</v>
      </c>
    </row>
    <row r="22" spans="1:10" x14ac:dyDescent="0.3">
      <c r="A22" t="s">
        <v>238</v>
      </c>
      <c r="B22" t="s">
        <v>238</v>
      </c>
      <c r="C22" t="s">
        <v>20</v>
      </c>
      <c r="D22" s="3">
        <v>43229</v>
      </c>
      <c r="E22" s="1">
        <v>42864.552083333336</v>
      </c>
      <c r="F22" s="1">
        <v>42871.46875</v>
      </c>
      <c r="G22" s="7">
        <v>5.9218200000000004E-3</v>
      </c>
      <c r="H22" s="7">
        <v>3.8777400000000002E-3</v>
      </c>
      <c r="I22" s="7">
        <v>1.5661259999999999</v>
      </c>
    </row>
    <row r="23" spans="1:10" x14ac:dyDescent="0.3">
      <c r="A23" t="s">
        <v>239</v>
      </c>
      <c r="B23" t="s">
        <v>239</v>
      </c>
      <c r="C23" t="s">
        <v>20</v>
      </c>
      <c r="D23" s="3">
        <v>43236</v>
      </c>
      <c r="E23" s="1">
        <v>42871.479166666664</v>
      </c>
      <c r="F23" s="1">
        <v>42878.458333333336</v>
      </c>
      <c r="G23" s="7">
        <v>3.2452000000000002E-3</v>
      </c>
      <c r="H23" s="7">
        <v>1.5827E-3</v>
      </c>
      <c r="I23" s="7">
        <v>0.67564000000000002</v>
      </c>
    </row>
    <row r="24" spans="1:10" x14ac:dyDescent="0.3">
      <c r="A24" t="s">
        <v>240</v>
      </c>
      <c r="B24" t="s">
        <v>240</v>
      </c>
      <c r="C24" t="s">
        <v>20</v>
      </c>
      <c r="D24" s="3">
        <v>43243</v>
      </c>
      <c r="E24" s="1">
        <v>42878.46875</v>
      </c>
      <c r="F24" s="1">
        <v>42885.458333333336</v>
      </c>
      <c r="G24" s="7">
        <v>2.6269499999999999E-3</v>
      </c>
      <c r="H24" s="7">
        <v>1.7679E-3</v>
      </c>
      <c r="I24" s="7">
        <v>0.658605</v>
      </c>
    </row>
    <row r="25" spans="1:10" x14ac:dyDescent="0.3">
      <c r="A25" t="s">
        <v>242</v>
      </c>
      <c r="B25" t="s">
        <v>242</v>
      </c>
      <c r="C25" s="10" t="s">
        <v>142</v>
      </c>
      <c r="D25" s="3">
        <v>43222</v>
      </c>
      <c r="E25" s="2">
        <v>42857.583333333336</v>
      </c>
      <c r="F25" s="1">
        <v>42864.614583333336</v>
      </c>
      <c r="G25" s="7">
        <v>9.9550260000000002E-2</v>
      </c>
      <c r="H25" s="7">
        <v>3.784419E-2</v>
      </c>
      <c r="I25" s="7">
        <v>4.8993389999999994</v>
      </c>
      <c r="J25" t="s">
        <v>266</v>
      </c>
    </row>
    <row r="26" spans="1:10" x14ac:dyDescent="0.3">
      <c r="A26" t="s">
        <v>243</v>
      </c>
      <c r="B26" t="s">
        <v>243</v>
      </c>
      <c r="C26" t="s">
        <v>142</v>
      </c>
      <c r="D26" s="3">
        <v>43229</v>
      </c>
      <c r="E26" s="1">
        <v>42864.625</v>
      </c>
      <c r="F26" s="1">
        <v>42871.447916666664</v>
      </c>
      <c r="G26" s="7">
        <v>2.5350000000000001E-2</v>
      </c>
      <c r="H26" s="7">
        <v>1.8768750000000001E-2</v>
      </c>
      <c r="I26" s="7">
        <v>1.0075000000000001</v>
      </c>
    </row>
    <row r="27" spans="1:10" x14ac:dyDescent="0.3">
      <c r="A27" t="s">
        <v>244</v>
      </c>
      <c r="B27" t="s">
        <v>244</v>
      </c>
      <c r="C27" t="s">
        <v>142</v>
      </c>
      <c r="D27" s="3">
        <v>43236</v>
      </c>
      <c r="E27" s="1">
        <v>42871.458333333336</v>
      </c>
      <c r="F27" s="1">
        <v>42878.385416666664</v>
      </c>
      <c r="G27" s="7">
        <v>3.2525999999999999E-2</v>
      </c>
      <c r="H27" s="7">
        <v>4.0032000000000002E-3</v>
      </c>
      <c r="I27" s="7">
        <v>0.17236000000000001</v>
      </c>
    </row>
    <row r="28" spans="1:10" x14ac:dyDescent="0.3">
      <c r="A28" t="s">
        <v>245</v>
      </c>
      <c r="B28" t="s">
        <v>245</v>
      </c>
      <c r="C28" t="s">
        <v>142</v>
      </c>
      <c r="D28" s="3">
        <v>43243</v>
      </c>
      <c r="E28" s="1">
        <v>42878.395833333336</v>
      </c>
      <c r="F28" s="1">
        <v>42885.4375</v>
      </c>
      <c r="G28" s="7">
        <v>1.42085E-3</v>
      </c>
      <c r="H28" s="7">
        <v>7.5359999999999999E-4</v>
      </c>
      <c r="I28" s="7">
        <v>6.3585000000000003E-2</v>
      </c>
    </row>
    <row r="29" spans="1:10" x14ac:dyDescent="0.3">
      <c r="A29" s="4" t="s">
        <v>246</v>
      </c>
      <c r="B29" s="4" t="s">
        <v>246</v>
      </c>
      <c r="C29" t="s">
        <v>33</v>
      </c>
      <c r="D29" s="3">
        <v>43222</v>
      </c>
      <c r="E29" s="1">
        <v>42857.604166666664</v>
      </c>
      <c r="F29" s="1">
        <v>42864.666666666664</v>
      </c>
      <c r="G29" s="7">
        <v>3.3059999999999999E-2</v>
      </c>
      <c r="H29" s="7">
        <v>9.8353499999999996E-3</v>
      </c>
      <c r="I29" s="7">
        <v>1.68055</v>
      </c>
    </row>
    <row r="30" spans="1:10" x14ac:dyDescent="0.3">
      <c r="A30" s="4" t="s">
        <v>247</v>
      </c>
      <c r="B30" s="4" t="s">
        <v>247</v>
      </c>
      <c r="C30" t="s">
        <v>33</v>
      </c>
      <c r="D30" s="3">
        <v>43229</v>
      </c>
      <c r="E30" s="1">
        <v>42864.677083333336</v>
      </c>
      <c r="F30" s="1">
        <v>42871.520833333336</v>
      </c>
      <c r="G30" s="7">
        <v>4.5565844999999996</v>
      </c>
      <c r="H30" s="16">
        <v>-999</v>
      </c>
      <c r="I30" s="7">
        <v>28.041810999999999</v>
      </c>
    </row>
    <row r="31" spans="1:10" x14ac:dyDescent="0.3">
      <c r="A31" s="4" t="s">
        <v>248</v>
      </c>
      <c r="B31" s="4" t="s">
        <v>248</v>
      </c>
      <c r="C31" t="s">
        <v>33</v>
      </c>
      <c r="D31" s="3">
        <v>43236</v>
      </c>
      <c r="E31" s="1">
        <v>42871.53125</v>
      </c>
      <c r="F31" s="1">
        <v>42878.520833333336</v>
      </c>
      <c r="G31" s="7">
        <v>0.38353199999999998</v>
      </c>
      <c r="H31" s="7">
        <v>0.26032749999999999</v>
      </c>
      <c r="I31" s="7">
        <v>1.77332</v>
      </c>
    </row>
    <row r="32" spans="1:10" x14ac:dyDescent="0.3">
      <c r="A32" s="4" t="s">
        <v>249</v>
      </c>
      <c r="B32" s="4" t="s">
        <v>249</v>
      </c>
      <c r="C32" t="s">
        <v>33</v>
      </c>
      <c r="D32" s="3">
        <v>43243</v>
      </c>
      <c r="E32" s="1">
        <v>42878.53125</v>
      </c>
      <c r="F32" s="1">
        <v>42885.614583333336</v>
      </c>
      <c r="G32" s="7">
        <v>0.17939250000000001</v>
      </c>
      <c r="H32" s="7">
        <v>0.124821</v>
      </c>
      <c r="I32" s="7">
        <v>0.849024</v>
      </c>
    </row>
    <row r="33" spans="1:10" x14ac:dyDescent="0.3">
      <c r="A33" t="s">
        <v>250</v>
      </c>
      <c r="B33" t="s">
        <v>250</v>
      </c>
      <c r="C33" t="s">
        <v>154</v>
      </c>
      <c r="D33" s="3">
        <v>43222</v>
      </c>
      <c r="E33" s="1">
        <v>42857.78125</v>
      </c>
      <c r="F33" s="1">
        <v>42864.65625</v>
      </c>
      <c r="G33" s="7">
        <v>0.48554639999999999</v>
      </c>
      <c r="H33" s="7">
        <v>0.14017752</v>
      </c>
      <c r="I33" s="7">
        <v>19.531583999999999</v>
      </c>
    </row>
    <row r="34" spans="1:10" x14ac:dyDescent="0.3">
      <c r="A34" t="s">
        <v>251</v>
      </c>
      <c r="B34" t="s">
        <v>251</v>
      </c>
      <c r="C34" t="s">
        <v>154</v>
      </c>
      <c r="D34" s="3">
        <v>43229</v>
      </c>
      <c r="E34" s="1">
        <v>42864.666666666664</v>
      </c>
      <c r="F34" s="1">
        <v>42871.552083333336</v>
      </c>
      <c r="G34" s="7">
        <v>4.428636</v>
      </c>
      <c r="H34" s="7">
        <v>1.675424</v>
      </c>
      <c r="I34" s="7">
        <v>52.316136</v>
      </c>
    </row>
    <row r="35" spans="1:10" x14ac:dyDescent="0.3">
      <c r="A35" t="s">
        <v>252</v>
      </c>
      <c r="B35" t="s">
        <v>252</v>
      </c>
      <c r="C35" t="s">
        <v>154</v>
      </c>
      <c r="D35" s="3">
        <v>43236</v>
      </c>
      <c r="E35" s="1">
        <v>42871.5625</v>
      </c>
      <c r="F35" s="1">
        <v>42878.520833333336</v>
      </c>
      <c r="G35" s="7">
        <v>0.35486699999999999</v>
      </c>
      <c r="H35" s="7">
        <v>9.4116900000000003E-2</v>
      </c>
      <c r="I35" s="7">
        <v>4.9681379999999997</v>
      </c>
    </row>
    <row r="36" spans="1:10" x14ac:dyDescent="0.3">
      <c r="A36" t="s">
        <v>253</v>
      </c>
      <c r="B36" t="s">
        <v>253</v>
      </c>
      <c r="C36" t="s">
        <v>154</v>
      </c>
      <c r="D36" s="3">
        <v>43243</v>
      </c>
      <c r="E36" s="1">
        <v>42878.53125</v>
      </c>
      <c r="F36" s="1">
        <v>42885.510416666664</v>
      </c>
      <c r="G36" s="7">
        <v>3.5815600000000003E-2</v>
      </c>
      <c r="H36" s="7">
        <v>3.4670600000000003E-2</v>
      </c>
      <c r="I36" s="7">
        <v>3.5357599999999998</v>
      </c>
    </row>
    <row r="37" spans="1:10" x14ac:dyDescent="0.3">
      <c r="A37" s="4" t="s">
        <v>254</v>
      </c>
      <c r="B37" s="4" t="s">
        <v>254</v>
      </c>
      <c r="C37" t="s">
        <v>46</v>
      </c>
      <c r="D37" s="3">
        <v>43222</v>
      </c>
      <c r="E37" s="1">
        <v>42857.510416666664</v>
      </c>
      <c r="F37" s="1">
        <v>42864.520833333336</v>
      </c>
      <c r="G37" s="7">
        <v>4.1150109999999997E-2</v>
      </c>
      <c r="H37" s="7">
        <v>1.8011389999999999E-2</v>
      </c>
      <c r="I37" s="7">
        <v>3.6680130000000002</v>
      </c>
    </row>
    <row r="38" spans="1:10" x14ac:dyDescent="0.3">
      <c r="A38" s="4" t="s">
        <v>255</v>
      </c>
      <c r="B38" s="4" t="s">
        <v>255</v>
      </c>
      <c r="C38" t="s">
        <v>46</v>
      </c>
      <c r="D38" s="3">
        <v>43229</v>
      </c>
      <c r="E38" s="1">
        <v>42864.53125</v>
      </c>
      <c r="F38" s="1">
        <v>42871.46875</v>
      </c>
      <c r="G38" s="7">
        <v>1.538808E-2</v>
      </c>
      <c r="H38" s="7">
        <v>1.0549559999999999E-2</v>
      </c>
      <c r="I38" s="7">
        <v>2.2923480000000001</v>
      </c>
    </row>
    <row r="39" spans="1:10" x14ac:dyDescent="0.3">
      <c r="A39" s="4" t="s">
        <v>256</v>
      </c>
      <c r="B39" s="4" t="s">
        <v>256</v>
      </c>
      <c r="C39" t="s">
        <v>46</v>
      </c>
      <c r="D39" s="3">
        <v>43236</v>
      </c>
      <c r="E39" s="1">
        <v>42871.479166666664</v>
      </c>
      <c r="F39" s="1">
        <v>42878.416666666664</v>
      </c>
      <c r="G39" s="7">
        <v>1.392006E-2</v>
      </c>
      <c r="H39" s="7">
        <v>9.0320999999999995E-3</v>
      </c>
      <c r="I39" s="7">
        <v>1.572648</v>
      </c>
    </row>
    <row r="40" spans="1:10" x14ac:dyDescent="0.3">
      <c r="A40" s="4" t="s">
        <v>257</v>
      </c>
      <c r="B40" s="4" t="s">
        <v>257</v>
      </c>
      <c r="C40" t="s">
        <v>46</v>
      </c>
      <c r="D40" s="3">
        <v>43243</v>
      </c>
      <c r="E40" s="1">
        <v>42878.427083333336</v>
      </c>
      <c r="F40" s="1">
        <v>42885.46875</v>
      </c>
      <c r="G40" s="7">
        <v>1.222059E-2</v>
      </c>
      <c r="H40" s="7">
        <v>8.1012900000000006E-3</v>
      </c>
      <c r="I40" s="7">
        <v>1.199174</v>
      </c>
    </row>
    <row r="41" spans="1:10" x14ac:dyDescent="0.3">
      <c r="A41" t="s">
        <v>258</v>
      </c>
      <c r="B41" t="s">
        <v>258</v>
      </c>
      <c r="C41" t="s">
        <v>100</v>
      </c>
      <c r="D41" s="3">
        <v>43222</v>
      </c>
      <c r="E41" s="1">
        <v>42857.541666666664</v>
      </c>
      <c r="F41" s="2">
        <v>42864.59375</v>
      </c>
      <c r="G41" s="6">
        <v>5.7469649999999997E-2</v>
      </c>
      <c r="H41" s="6">
        <v>1.488401E-2</v>
      </c>
      <c r="I41" s="6">
        <v>0.42837800000000004</v>
      </c>
      <c r="J41" t="s">
        <v>267</v>
      </c>
    </row>
    <row r="42" spans="1:10" x14ac:dyDescent="0.3">
      <c r="A42" t="s">
        <v>259</v>
      </c>
      <c r="B42" t="s">
        <v>259</v>
      </c>
      <c r="C42" t="s">
        <v>100</v>
      </c>
      <c r="D42" s="3">
        <v>43229</v>
      </c>
      <c r="E42" s="1">
        <v>42864.604166666664</v>
      </c>
      <c r="F42" s="1">
        <v>42871.479166666664</v>
      </c>
      <c r="G42" s="7">
        <v>1.5925680000000001E-2</v>
      </c>
      <c r="H42" s="7">
        <v>7.0758899999999996E-3</v>
      </c>
      <c r="I42" s="7">
        <v>0.13994100000000001</v>
      </c>
    </row>
    <row r="43" spans="1:10" x14ac:dyDescent="0.3">
      <c r="A43" t="s">
        <v>260</v>
      </c>
      <c r="B43" t="s">
        <v>260</v>
      </c>
      <c r="C43" t="s">
        <v>100</v>
      </c>
      <c r="D43" s="3">
        <v>43236</v>
      </c>
      <c r="E43" s="1">
        <v>42871.489583333336</v>
      </c>
      <c r="F43" s="1">
        <v>42878.416666666664</v>
      </c>
      <c r="G43" s="7">
        <v>2.5496099999999999E-3</v>
      </c>
      <c r="H43" s="7">
        <v>8.208E-4</v>
      </c>
      <c r="I43" s="7">
        <v>4.0014000000000001E-2</v>
      </c>
    </row>
    <row r="44" spans="1:10" x14ac:dyDescent="0.3">
      <c r="A44" t="s">
        <v>261</v>
      </c>
      <c r="B44" t="s">
        <v>261</v>
      </c>
      <c r="C44" t="s">
        <v>100</v>
      </c>
      <c r="D44" s="3">
        <v>43243</v>
      </c>
      <c r="E44" s="1">
        <v>42878.427083333336</v>
      </c>
      <c r="F44" s="1">
        <v>42885.427083333336</v>
      </c>
      <c r="G44" s="7">
        <v>2.75319E-3</v>
      </c>
      <c r="H44" s="7">
        <v>7.1069999999999998E-4</v>
      </c>
      <c r="I44" s="7">
        <v>2.9354999999999999E-2</v>
      </c>
    </row>
    <row r="45" spans="1:10" x14ac:dyDescent="0.3">
      <c r="A45" t="s">
        <v>262</v>
      </c>
      <c r="B45" t="s">
        <v>262</v>
      </c>
      <c r="C45" t="s">
        <v>115</v>
      </c>
      <c r="D45" s="3">
        <v>43222</v>
      </c>
      <c r="E45" s="1">
        <v>42857.510416666664</v>
      </c>
      <c r="F45" s="2">
        <v>42864.614583333336</v>
      </c>
      <c r="G45" s="6">
        <v>1.7404559999999999E-2</v>
      </c>
      <c r="H45" s="6">
        <v>8.4334400000000004E-3</v>
      </c>
      <c r="I45" s="6">
        <v>0.30637599999999998</v>
      </c>
      <c r="J45" t="s">
        <v>268</v>
      </c>
    </row>
    <row r="46" spans="1:10" x14ac:dyDescent="0.3">
      <c r="A46" t="s">
        <v>263</v>
      </c>
      <c r="B46" t="s">
        <v>263</v>
      </c>
      <c r="C46" t="s">
        <v>115</v>
      </c>
      <c r="D46" s="3">
        <v>43229</v>
      </c>
      <c r="E46" s="2">
        <v>42864.625</v>
      </c>
      <c r="F46" s="2">
        <v>42871.46875</v>
      </c>
      <c r="G46" s="7">
        <v>3.4144000000000002E-3</v>
      </c>
      <c r="H46" s="7">
        <v>2.4443999999999998E-3</v>
      </c>
      <c r="I46" s="7">
        <v>8.7300000000000003E-2</v>
      </c>
    </row>
    <row r="47" spans="1:10" x14ac:dyDescent="0.3">
      <c r="A47" t="s">
        <v>264</v>
      </c>
      <c r="B47" t="s">
        <v>264</v>
      </c>
      <c r="C47" t="s">
        <v>115</v>
      </c>
      <c r="D47" s="3">
        <v>43236</v>
      </c>
      <c r="E47" s="1">
        <v>42871.479166666664</v>
      </c>
      <c r="F47" s="1">
        <v>42878.46875</v>
      </c>
      <c r="G47" s="7">
        <v>2.8009799999999998E-3</v>
      </c>
      <c r="H47" s="7">
        <v>1.1337299999999999E-3</v>
      </c>
      <c r="I47" s="7">
        <v>5.1299999999999998E-2</v>
      </c>
    </row>
    <row r="48" spans="1:10" x14ac:dyDescent="0.3">
      <c r="A48" t="s">
        <v>265</v>
      </c>
      <c r="B48" t="s">
        <v>265</v>
      </c>
      <c r="C48" t="s">
        <v>115</v>
      </c>
      <c r="D48" s="3">
        <v>43243</v>
      </c>
      <c r="E48" s="1">
        <v>42878.479166666664</v>
      </c>
      <c r="F48" s="2">
        <v>42885.104166666664</v>
      </c>
      <c r="G48" s="7">
        <v>6.5618000000000002E-4</v>
      </c>
      <c r="H48" s="7">
        <v>3.1304E-4</v>
      </c>
      <c r="I48" s="7">
        <v>1.4749E-2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W14"/>
  <sheetViews>
    <sheetView zoomScale="77" zoomScaleNormal="77" workbookViewId="0">
      <selection activeCell="N9" sqref="N9"/>
    </sheetView>
  </sheetViews>
  <sheetFormatPr defaultRowHeight="14.4" x14ac:dyDescent="0.3"/>
  <cols>
    <col min="21" max="21" width="11" bestFit="1" customWidth="1"/>
  </cols>
  <sheetData>
    <row r="1" spans="3:49" x14ac:dyDescent="0.3">
      <c r="D1" t="s">
        <v>198</v>
      </c>
      <c r="E1" t="s">
        <v>72</v>
      </c>
      <c r="F1" t="s">
        <v>86</v>
      </c>
      <c r="G1" t="s">
        <v>89</v>
      </c>
      <c r="H1" t="s">
        <v>92</v>
      </c>
      <c r="I1" t="s">
        <v>78</v>
      </c>
      <c r="J1" t="s">
        <v>94</v>
      </c>
      <c r="K1" t="s">
        <v>96</v>
      </c>
      <c r="L1" t="s">
        <v>75</v>
      </c>
      <c r="M1" t="s">
        <v>87</v>
      </c>
      <c r="N1" t="s">
        <v>90</v>
      </c>
      <c r="O1" t="s">
        <v>81</v>
      </c>
      <c r="P1" t="s">
        <v>84</v>
      </c>
    </row>
    <row r="2" spans="3:49" x14ac:dyDescent="0.3">
      <c r="C2" t="s">
        <v>204</v>
      </c>
      <c r="D2" s="3">
        <v>43222</v>
      </c>
      <c r="E2" s="7">
        <v>0.42074400000000001</v>
      </c>
      <c r="F2" s="7">
        <v>0.2028528</v>
      </c>
      <c r="G2" s="7">
        <v>3.3059999999999999E-2</v>
      </c>
      <c r="H2" s="7">
        <v>4.1150109999999997E-2</v>
      </c>
      <c r="I2" s="7">
        <v>0.13483499999999998</v>
      </c>
      <c r="J2" s="6">
        <v>5.7469649999999997E-2</v>
      </c>
      <c r="K2" s="6">
        <v>1.7404559999999999E-2</v>
      </c>
      <c r="L2" s="7">
        <v>0.12741949999999999</v>
      </c>
      <c r="M2" s="7">
        <v>9.9550260000000002E-2</v>
      </c>
      <c r="N2" s="7">
        <v>0.48554639999999999</v>
      </c>
      <c r="O2" s="7">
        <v>0.57774772989225498</v>
      </c>
      <c r="P2" s="7">
        <v>1.3890977653768939</v>
      </c>
      <c r="S2" s="3"/>
      <c r="T2" s="7"/>
      <c r="U2" s="7"/>
      <c r="V2" s="7"/>
      <c r="W2" s="7"/>
      <c r="X2" s="7"/>
      <c r="Y2" s="6"/>
      <c r="Z2" s="6"/>
      <c r="AA2" s="7"/>
      <c r="AB2" s="7"/>
      <c r="AC2" s="7"/>
      <c r="AD2" s="7"/>
      <c r="AE2" s="7"/>
      <c r="AG2" s="7"/>
      <c r="AH2" s="7"/>
      <c r="AI2" s="7"/>
      <c r="AJ2" s="7"/>
      <c r="AK2" s="7"/>
      <c r="AL2" s="6"/>
      <c r="AM2" s="6"/>
      <c r="AN2" s="7"/>
      <c r="AO2" s="7"/>
      <c r="AP2" s="7"/>
      <c r="AQ2" s="7"/>
      <c r="AR2" s="7"/>
    </row>
    <row r="3" spans="3:49" x14ac:dyDescent="0.3">
      <c r="C3" t="s">
        <v>205</v>
      </c>
      <c r="D3" s="3">
        <v>43229</v>
      </c>
      <c r="E3" s="7">
        <v>1.6719540000000001E-2</v>
      </c>
      <c r="F3" s="7">
        <v>5.9218200000000004E-3</v>
      </c>
      <c r="G3" s="7">
        <v>4.5565844999999996</v>
      </c>
      <c r="H3" s="7">
        <v>1.538808E-2</v>
      </c>
      <c r="I3" s="7">
        <v>7.2377600000000002E-3</v>
      </c>
      <c r="J3" s="7">
        <v>1.5925680000000001E-2</v>
      </c>
      <c r="K3" s="7">
        <v>3.4144000000000002E-3</v>
      </c>
      <c r="L3" s="7">
        <v>3.8368E-3</v>
      </c>
      <c r="M3" s="7">
        <v>2.5350000000000001E-2</v>
      </c>
      <c r="N3" s="7">
        <v>4.428636</v>
      </c>
      <c r="O3" s="7">
        <v>5.2156298425123197E-2</v>
      </c>
      <c r="P3" s="7">
        <v>0.28718506908206998</v>
      </c>
      <c r="S3" s="3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</row>
    <row r="4" spans="3:49" x14ac:dyDescent="0.3">
      <c r="C4" t="s">
        <v>206</v>
      </c>
      <c r="D4" s="3">
        <v>43236</v>
      </c>
      <c r="E4" s="7">
        <v>5.9943999999999997E-2</v>
      </c>
      <c r="F4" s="7">
        <v>3.2452000000000002E-3</v>
      </c>
      <c r="G4" s="7">
        <v>0.38353199999999998</v>
      </c>
      <c r="H4" s="7">
        <v>1.392006E-2</v>
      </c>
      <c r="I4" s="7">
        <v>9.7555000000000003E-3</v>
      </c>
      <c r="J4" s="7">
        <v>2.5496099999999999E-3</v>
      </c>
      <c r="K4" s="7">
        <v>2.8009799999999998E-3</v>
      </c>
      <c r="L4" s="17">
        <v>-999</v>
      </c>
      <c r="M4" s="7">
        <v>3.2525999999999999E-2</v>
      </c>
      <c r="N4" s="7">
        <v>0.35486699999999999</v>
      </c>
      <c r="O4" s="7">
        <v>4.3824153190073899E-2</v>
      </c>
      <c r="P4" s="7">
        <v>0.25892894517480602</v>
      </c>
      <c r="S4" s="3"/>
      <c r="T4" s="7"/>
      <c r="U4" s="7"/>
      <c r="V4" s="7"/>
      <c r="W4" s="7"/>
      <c r="X4" s="7"/>
      <c r="Y4" s="7"/>
      <c r="Z4" s="7"/>
      <c r="AA4" s="17"/>
      <c r="AB4" s="7"/>
      <c r="AC4" s="7"/>
      <c r="AD4" s="7"/>
      <c r="AE4" s="7"/>
      <c r="AG4" s="7"/>
      <c r="AH4" s="7"/>
      <c r="AI4" s="7"/>
      <c r="AJ4" s="7"/>
      <c r="AK4" s="7"/>
      <c r="AL4" s="7"/>
      <c r="AM4" s="7"/>
      <c r="AN4" s="17"/>
      <c r="AO4" s="7"/>
      <c r="AP4" s="7"/>
      <c r="AQ4" s="7"/>
      <c r="AR4" s="7"/>
    </row>
    <row r="5" spans="3:49" x14ac:dyDescent="0.3">
      <c r="C5" t="s">
        <v>207</v>
      </c>
      <c r="D5" s="3">
        <v>43243</v>
      </c>
      <c r="E5" s="7">
        <v>1.033129E-2</v>
      </c>
      <c r="F5" s="7">
        <v>2.6269499999999999E-3</v>
      </c>
      <c r="G5" s="7">
        <v>0.17939250000000001</v>
      </c>
      <c r="H5" s="7">
        <v>1.222059E-2</v>
      </c>
      <c r="I5" s="7">
        <v>7.5497400000000001E-3</v>
      </c>
      <c r="J5" s="7">
        <v>2.75319E-3</v>
      </c>
      <c r="K5" s="7">
        <v>6.5618000000000002E-4</v>
      </c>
      <c r="L5" s="7">
        <v>2.5355500000000001E-3</v>
      </c>
      <c r="M5" s="7">
        <v>1.42085E-3</v>
      </c>
      <c r="N5" s="7">
        <v>3.5815600000000003E-2</v>
      </c>
      <c r="O5" s="7">
        <v>2.7498298475881301E-2</v>
      </c>
      <c r="P5" s="7">
        <v>5.6227706823705002E-2</v>
      </c>
      <c r="S5" s="6"/>
      <c r="V5" s="7"/>
      <c r="W5" s="7"/>
      <c r="X5" s="7"/>
      <c r="Y5" s="7"/>
      <c r="Z5" s="7"/>
      <c r="AA5" s="7"/>
      <c r="AB5" s="7"/>
      <c r="AC5" s="7"/>
      <c r="AD5" s="7"/>
      <c r="AE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</row>
    <row r="6" spans="3:49" x14ac:dyDescent="0.3">
      <c r="C6" t="s">
        <v>208</v>
      </c>
      <c r="D6" s="3">
        <v>43250</v>
      </c>
      <c r="E6">
        <v>8.7090999999999991E-3</v>
      </c>
      <c r="F6">
        <v>1.9719999999999998E-3</v>
      </c>
      <c r="G6">
        <v>0.30508350000000001</v>
      </c>
      <c r="H6">
        <v>1.0473959999999999E-2</v>
      </c>
      <c r="I6">
        <v>9.3708000000000003E-3</v>
      </c>
      <c r="J6">
        <v>8.0444999999999996E-4</v>
      </c>
      <c r="K6" s="11">
        <v>3.5500499999999998E-4</v>
      </c>
      <c r="L6">
        <v>2.1603299999999998E-3</v>
      </c>
      <c r="M6">
        <v>1.1866800000000001E-3</v>
      </c>
      <c r="N6" s="7">
        <v>0.1114764</v>
      </c>
      <c r="O6" s="7">
        <v>3.8931180042748599E-2</v>
      </c>
      <c r="P6" s="7">
        <v>9.1105827041951595E-2</v>
      </c>
      <c r="S6" s="3"/>
      <c r="Z6" s="11"/>
      <c r="AC6" s="7"/>
      <c r="AD6" s="7"/>
      <c r="AE6" s="7"/>
      <c r="AF6" s="13"/>
      <c r="AM6" s="11"/>
      <c r="AP6" s="7"/>
      <c r="AQ6" s="7"/>
      <c r="AR6" s="7"/>
    </row>
    <row r="7" spans="3:49" x14ac:dyDescent="0.3">
      <c r="C7" t="s">
        <v>209</v>
      </c>
      <c r="D7" s="3" t="s">
        <v>29</v>
      </c>
      <c r="E7">
        <v>7.4950399999999997E-3</v>
      </c>
      <c r="F7" s="5">
        <v>-999</v>
      </c>
      <c r="G7">
        <v>8.48415E-2</v>
      </c>
      <c r="H7">
        <v>8.2026000000000009E-3</v>
      </c>
      <c r="I7">
        <v>2.4324300000000002E-3</v>
      </c>
      <c r="J7">
        <v>3.392E-3</v>
      </c>
      <c r="K7">
        <v>8.5154999999999996E-4</v>
      </c>
      <c r="L7">
        <v>8.832E-4</v>
      </c>
      <c r="M7">
        <v>2.4899700000000002E-3</v>
      </c>
      <c r="N7" s="7">
        <v>6.0455040000000002E-2</v>
      </c>
      <c r="O7" s="7">
        <v>8.3772679633447894E-2</v>
      </c>
      <c r="P7" s="7">
        <v>3.7960169139565299E-2</v>
      </c>
      <c r="S7" s="3"/>
      <c r="AC7" s="7"/>
      <c r="AD7" s="7"/>
      <c r="AE7" s="7"/>
      <c r="AF7" s="13"/>
      <c r="AP7" s="7"/>
      <c r="AQ7" s="7"/>
      <c r="AR7" s="7"/>
    </row>
    <row r="8" spans="3:49" x14ac:dyDescent="0.3">
      <c r="C8" t="s">
        <v>210</v>
      </c>
      <c r="D8" s="3">
        <v>43264</v>
      </c>
      <c r="E8">
        <v>1.137994E-2</v>
      </c>
      <c r="F8">
        <v>6.0482699999999997E-3</v>
      </c>
      <c r="G8">
        <v>6.4296000000000006E-2</v>
      </c>
      <c r="H8">
        <v>1.445697E-2</v>
      </c>
      <c r="I8">
        <v>4.6008000000000004E-3</v>
      </c>
      <c r="J8">
        <v>4.2719999999999998E-5</v>
      </c>
      <c r="K8">
        <v>4.6809999999999999E-4</v>
      </c>
      <c r="L8">
        <v>2.9997000000000001E-3</v>
      </c>
      <c r="M8">
        <v>1.6511999999999999E-4</v>
      </c>
      <c r="N8" s="7">
        <v>0.14284620000000001</v>
      </c>
      <c r="O8" s="6">
        <v>8.7073228371478364E-2</v>
      </c>
      <c r="P8" s="7">
        <v>1.7851295568008199E-2</v>
      </c>
      <c r="S8" s="3"/>
      <c r="AC8" s="7"/>
      <c r="AD8" s="6"/>
      <c r="AE8" s="7"/>
      <c r="AF8" s="13"/>
      <c r="AP8" s="7"/>
      <c r="AQ8" s="6"/>
      <c r="AR8" s="7"/>
    </row>
    <row r="9" spans="3:49" x14ac:dyDescent="0.3">
      <c r="C9" t="s">
        <v>211</v>
      </c>
      <c r="D9" s="3">
        <v>43273</v>
      </c>
      <c r="E9">
        <v>0.19848930000000001</v>
      </c>
      <c r="F9">
        <v>0.29172500000000001</v>
      </c>
      <c r="G9">
        <v>0.1173025</v>
      </c>
      <c r="H9">
        <v>5.9558840000000002E-2</v>
      </c>
      <c r="I9">
        <v>4.8239680000000007E-2</v>
      </c>
      <c r="J9" s="5">
        <v>1.64271E-2</v>
      </c>
      <c r="K9" s="5">
        <v>6.1256799999999997E-3</v>
      </c>
      <c r="L9" s="5">
        <v>3.1116400000000002E-2</v>
      </c>
      <c r="M9" s="5">
        <v>1.5307359999999999E-2</v>
      </c>
      <c r="N9" s="6">
        <v>1.0734219999999999</v>
      </c>
      <c r="O9" s="6">
        <v>0.91223481522399008</v>
      </c>
      <c r="P9" s="6">
        <v>0.86344645633810502</v>
      </c>
      <c r="S9" s="3"/>
      <c r="Y9" s="5"/>
      <c r="Z9" s="5"/>
      <c r="AA9" s="5"/>
      <c r="AB9" s="5"/>
      <c r="AC9" s="6"/>
      <c r="AD9" s="6"/>
      <c r="AE9" s="6"/>
      <c r="AF9" s="14"/>
      <c r="AL9" s="5"/>
      <c r="AM9" s="5"/>
      <c r="AN9" s="5"/>
      <c r="AO9" s="5"/>
      <c r="AP9" s="6"/>
      <c r="AQ9" s="6"/>
      <c r="AR9" s="6"/>
      <c r="AV9" s="5"/>
      <c r="AW9" s="5"/>
    </row>
    <row r="10" spans="3:49" x14ac:dyDescent="0.3">
      <c r="C10" t="s">
        <v>212</v>
      </c>
      <c r="D10" s="3">
        <v>43278</v>
      </c>
      <c r="E10">
        <v>0.28400564</v>
      </c>
      <c r="F10">
        <v>0.36709990999999997</v>
      </c>
      <c r="G10">
        <v>5.822401E-2</v>
      </c>
      <c r="H10">
        <v>4.1505719999999996E-2</v>
      </c>
      <c r="I10">
        <v>5.2737400000000004E-2</v>
      </c>
      <c r="J10" s="5">
        <v>3.5521200000000003E-2</v>
      </c>
      <c r="K10" s="5">
        <v>1.222956E-2</v>
      </c>
      <c r="L10" s="5">
        <v>3.1665899999999997E-2</v>
      </c>
      <c r="M10" s="5">
        <v>3.8052809999999999E-2</v>
      </c>
      <c r="N10" s="7">
        <v>0.86716695999999993</v>
      </c>
      <c r="O10" s="7">
        <v>0.94245960839519682</v>
      </c>
      <c r="P10" s="12">
        <v>2.1830845775462637</v>
      </c>
      <c r="S10" s="3"/>
      <c r="Y10" s="5"/>
      <c r="Z10" s="5"/>
      <c r="AA10" s="5"/>
      <c r="AB10" s="5"/>
      <c r="AC10" s="7"/>
      <c r="AD10" s="7"/>
      <c r="AE10" s="12"/>
      <c r="AF10" s="15"/>
      <c r="AL10" s="5"/>
      <c r="AM10" s="5"/>
      <c r="AN10" s="5"/>
      <c r="AO10" s="5"/>
      <c r="AP10" s="7"/>
      <c r="AQ10" s="7"/>
      <c r="AR10" s="12"/>
      <c r="AV10" s="5"/>
      <c r="AW10" s="5"/>
    </row>
    <row r="11" spans="3:49" x14ac:dyDescent="0.3">
      <c r="C11" t="s">
        <v>269</v>
      </c>
      <c r="D11" s="3">
        <v>43286</v>
      </c>
      <c r="E11">
        <v>0.18368509999999999</v>
      </c>
      <c r="F11">
        <v>1.2775730000000001E-2</v>
      </c>
      <c r="G11">
        <v>2.7615000000000001E-2</v>
      </c>
      <c r="H11">
        <v>1.028608E-2</v>
      </c>
      <c r="I11">
        <v>3.4636399999999998E-2</v>
      </c>
      <c r="J11">
        <v>1.0611000000000001E-2</v>
      </c>
      <c r="K11">
        <v>4.83804E-3</v>
      </c>
      <c r="L11">
        <v>3.8600099999999998E-2</v>
      </c>
      <c r="M11">
        <v>2.129137E-2</v>
      </c>
      <c r="N11" s="7">
        <v>6.6352599999999998E-2</v>
      </c>
      <c r="O11" s="7">
        <v>1.3423441159084699</v>
      </c>
      <c r="P11" s="7">
        <v>1.38211216918646</v>
      </c>
      <c r="S11" s="3"/>
      <c r="AC11" s="7"/>
      <c r="AD11" s="7"/>
      <c r="AE11" s="7"/>
      <c r="AF11" s="13"/>
      <c r="AP11" s="7"/>
      <c r="AQ11" s="7"/>
      <c r="AR11" s="7"/>
    </row>
    <row r="12" spans="3:49" x14ac:dyDescent="0.3">
      <c r="C12" t="s">
        <v>270</v>
      </c>
      <c r="D12" s="3">
        <v>43292</v>
      </c>
      <c r="E12">
        <v>8.4387799999999999E-2</v>
      </c>
      <c r="F12">
        <v>3.9241860000000003E-2</v>
      </c>
      <c r="G12">
        <v>1.398051E-2</v>
      </c>
      <c r="H12">
        <v>1.3409519999999999E-2</v>
      </c>
      <c r="I12">
        <v>1.3545E-2</v>
      </c>
      <c r="J12">
        <v>3.2134799999999998E-2</v>
      </c>
      <c r="K12">
        <v>2.330627E-2</v>
      </c>
      <c r="L12">
        <v>9.4435000000000005E-3</v>
      </c>
      <c r="M12">
        <v>0.11254544</v>
      </c>
      <c r="N12" s="7">
        <v>0.14860380000000001</v>
      </c>
      <c r="O12" s="7">
        <v>0.30569108482435697</v>
      </c>
      <c r="P12" s="7">
        <v>0.76372085245273502</v>
      </c>
      <c r="S12" s="3"/>
      <c r="AC12" s="7"/>
      <c r="AD12" s="7"/>
      <c r="AE12" s="7"/>
      <c r="AF12" s="13"/>
      <c r="AP12" s="7"/>
      <c r="AQ12" s="7"/>
      <c r="AR12" s="7"/>
    </row>
    <row r="13" spans="3:49" x14ac:dyDescent="0.3">
      <c r="C13" t="s">
        <v>271</v>
      </c>
      <c r="D13" s="3">
        <v>43299</v>
      </c>
      <c r="E13">
        <v>8.6426000000000003E-3</v>
      </c>
      <c r="F13">
        <v>1.7580749999999999E-2</v>
      </c>
      <c r="G13">
        <v>1.09855E-2</v>
      </c>
      <c r="H13">
        <v>6.9071200000000001E-3</v>
      </c>
      <c r="I13" s="11">
        <v>1.9655999999999996E-3</v>
      </c>
      <c r="J13">
        <v>5.2268999999999996E-3</v>
      </c>
      <c r="K13">
        <v>4.23092E-3</v>
      </c>
      <c r="L13">
        <v>7.4562000000000001E-4</v>
      </c>
      <c r="M13">
        <v>1.21732E-2</v>
      </c>
      <c r="N13" s="7">
        <v>5.1790830000000003E-2</v>
      </c>
      <c r="O13" s="7">
        <v>7.7923547717549793E-2</v>
      </c>
      <c r="P13" s="7">
        <v>0.10880543019061401</v>
      </c>
      <c r="S13" s="3"/>
      <c r="X13" s="11"/>
      <c r="AC13" s="7"/>
      <c r="AD13" s="7"/>
      <c r="AE13" s="7"/>
      <c r="AF13" s="13"/>
      <c r="AK13" s="11"/>
      <c r="AP13" s="7"/>
      <c r="AQ13" s="7"/>
      <c r="AR13" s="7"/>
    </row>
    <row r="14" spans="3:49" x14ac:dyDescent="0.3">
      <c r="C14" t="s">
        <v>272</v>
      </c>
      <c r="D14" s="3">
        <v>43307</v>
      </c>
      <c r="E14">
        <v>2.7655599999999998E-3</v>
      </c>
      <c r="F14">
        <v>2.26968E-3</v>
      </c>
      <c r="G14" s="9">
        <v>6.8624999999999997E-3</v>
      </c>
      <c r="H14">
        <v>2.5982499999999999E-3</v>
      </c>
      <c r="I14" s="11">
        <v>5.5814999999999999E-4</v>
      </c>
      <c r="J14">
        <v>1.37261E-3</v>
      </c>
      <c r="K14">
        <v>2.1451199999999999E-3</v>
      </c>
      <c r="L14">
        <v>8.3070000000000003E-5</v>
      </c>
      <c r="M14">
        <v>5.40765E-3</v>
      </c>
      <c r="N14" s="7">
        <v>1.5382399999999999E-2</v>
      </c>
      <c r="O14" s="7">
        <v>3.4918148019976801E-2</v>
      </c>
      <c r="P14" s="7">
        <v>2.5689381106756701E-2</v>
      </c>
      <c r="S14" s="3"/>
      <c r="V14" s="9"/>
      <c r="X14" s="11"/>
      <c r="AC14" s="7"/>
      <c r="AD14" s="7"/>
      <c r="AE14" s="7"/>
      <c r="AF14" s="13"/>
      <c r="AI14" s="9"/>
      <c r="AK14" s="11"/>
      <c r="AP14" s="7"/>
      <c r="AQ14" s="7"/>
      <c r="AR14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W14"/>
  <sheetViews>
    <sheetView topLeftCell="H1" zoomScale="77" zoomScaleNormal="77" workbookViewId="0">
      <selection activeCell="J16" sqref="J16"/>
    </sheetView>
  </sheetViews>
  <sheetFormatPr defaultRowHeight="14.4" x14ac:dyDescent="0.3"/>
  <cols>
    <col min="21" max="21" width="11" bestFit="1" customWidth="1"/>
  </cols>
  <sheetData>
    <row r="1" spans="3:49" x14ac:dyDescent="0.3">
      <c r="D1" t="s">
        <v>198</v>
      </c>
      <c r="E1" t="s">
        <v>72</v>
      </c>
      <c r="F1" t="s">
        <v>86</v>
      </c>
      <c r="G1" t="s">
        <v>89</v>
      </c>
      <c r="H1" t="s">
        <v>92</v>
      </c>
      <c r="I1" t="s">
        <v>78</v>
      </c>
      <c r="J1" t="s">
        <v>94</v>
      </c>
      <c r="K1" t="s">
        <v>96</v>
      </c>
      <c r="L1" t="s">
        <v>75</v>
      </c>
      <c r="M1" t="s">
        <v>87</v>
      </c>
      <c r="N1" t="s">
        <v>90</v>
      </c>
      <c r="O1" t="s">
        <v>81</v>
      </c>
      <c r="P1" t="s">
        <v>84</v>
      </c>
      <c r="T1" t="s">
        <v>73</v>
      </c>
      <c r="U1" t="s">
        <v>199</v>
      </c>
      <c r="V1" t="s">
        <v>201</v>
      </c>
      <c r="W1" t="s">
        <v>203</v>
      </c>
      <c r="X1" t="s">
        <v>79</v>
      </c>
      <c r="Y1" t="s">
        <v>213</v>
      </c>
      <c r="Z1" t="s">
        <v>97</v>
      </c>
      <c r="AA1" t="s">
        <v>76</v>
      </c>
      <c r="AB1" t="s">
        <v>214</v>
      </c>
      <c r="AC1" t="s">
        <v>215</v>
      </c>
      <c r="AD1" t="s">
        <v>82</v>
      </c>
      <c r="AE1" t="s">
        <v>216</v>
      </c>
      <c r="AG1" t="s">
        <v>74</v>
      </c>
      <c r="AH1" t="s">
        <v>200</v>
      </c>
      <c r="AI1" t="s">
        <v>202</v>
      </c>
      <c r="AJ1" t="s">
        <v>93</v>
      </c>
      <c r="AK1" t="s">
        <v>80</v>
      </c>
      <c r="AL1" t="s">
        <v>95</v>
      </c>
      <c r="AM1" t="s">
        <v>98</v>
      </c>
      <c r="AN1" t="s">
        <v>77</v>
      </c>
      <c r="AO1" t="s">
        <v>88</v>
      </c>
      <c r="AP1" t="s">
        <v>91</v>
      </c>
      <c r="AQ1" t="s">
        <v>83</v>
      </c>
      <c r="AR1" t="s">
        <v>85</v>
      </c>
    </row>
    <row r="2" spans="3:49" x14ac:dyDescent="0.3">
      <c r="C2" t="s">
        <v>204</v>
      </c>
      <c r="D2" s="3">
        <v>43222</v>
      </c>
      <c r="E2" s="7">
        <v>0.42074400000000001</v>
      </c>
      <c r="F2" s="7">
        <v>0.2028528</v>
      </c>
      <c r="G2" s="7">
        <v>3.3059999999999999E-2</v>
      </c>
      <c r="H2" s="7">
        <v>4.1150109999999997E-2</v>
      </c>
      <c r="I2" s="7">
        <v>0.13483499999999998</v>
      </c>
      <c r="J2" s="6">
        <v>5.7469649999999997E-2</v>
      </c>
      <c r="K2" s="6">
        <v>1.7404559999999999E-2</v>
      </c>
      <c r="L2" s="7">
        <v>0.12741949999999999</v>
      </c>
      <c r="M2" s="7">
        <v>9.9550260000000002E-2</v>
      </c>
      <c r="N2" s="7">
        <v>0.48554639999999999</v>
      </c>
      <c r="O2" s="7">
        <v>0.57774772989225498</v>
      </c>
      <c r="P2" s="7">
        <v>1.3890977653768939</v>
      </c>
      <c r="T2" s="7">
        <v>7.9274120000000003E-2</v>
      </c>
      <c r="U2" s="7">
        <v>5.2495200000000006E-2</v>
      </c>
      <c r="V2" s="7">
        <v>9.8353499999999996E-3</v>
      </c>
      <c r="W2" s="7">
        <v>1.8011389999999999E-2</v>
      </c>
      <c r="X2" s="7">
        <v>2.0953300000000001E-2</v>
      </c>
      <c r="Y2" s="6">
        <v>1.488401E-2</v>
      </c>
      <c r="Z2" s="6">
        <v>8.4334400000000004E-3</v>
      </c>
      <c r="AA2" s="7">
        <v>2.1797199999999999E-2</v>
      </c>
      <c r="AB2" s="7">
        <v>3.784419E-2</v>
      </c>
      <c r="AC2" s="7">
        <v>0.14017752</v>
      </c>
      <c r="AD2" s="7">
        <v>0.36284308187930298</v>
      </c>
      <c r="AE2" s="7">
        <v>0.96127173215843498</v>
      </c>
      <c r="AG2" s="7">
        <v>9.7783359999999995</v>
      </c>
      <c r="AH2" s="7">
        <v>6.838152</v>
      </c>
      <c r="AI2" s="7">
        <v>1.68055</v>
      </c>
      <c r="AJ2" s="7">
        <v>3.6680130000000002</v>
      </c>
      <c r="AK2" s="7">
        <v>1.5654049999999999</v>
      </c>
      <c r="AL2" s="6">
        <v>0.42837800000000004</v>
      </c>
      <c r="AM2" s="6">
        <v>0.30637599999999998</v>
      </c>
      <c r="AN2" s="7">
        <v>1.365796</v>
      </c>
      <c r="AO2" s="7">
        <v>4.8993389999999994</v>
      </c>
      <c r="AP2" s="7">
        <v>19.531583999999999</v>
      </c>
      <c r="AQ2" s="7">
        <v>103.119216032284</v>
      </c>
      <c r="AR2" s="7">
        <v>209.68795840349941</v>
      </c>
    </row>
    <row r="3" spans="3:49" x14ac:dyDescent="0.3">
      <c r="C3" t="s">
        <v>205</v>
      </c>
      <c r="D3" s="3">
        <v>43229</v>
      </c>
      <c r="E3" s="7">
        <v>1.6719540000000001E-2</v>
      </c>
      <c r="F3" s="7">
        <v>5.9218200000000004E-3</v>
      </c>
      <c r="G3" s="7">
        <v>4.5565844999999996</v>
      </c>
      <c r="H3" s="7">
        <v>1.538808E-2</v>
      </c>
      <c r="I3" s="7">
        <v>7.2377600000000002E-3</v>
      </c>
      <c r="J3" s="7">
        <v>1.5925680000000001E-2</v>
      </c>
      <c r="K3" s="7">
        <v>3.4144000000000002E-3</v>
      </c>
      <c r="L3" s="7">
        <v>3.8368E-3</v>
      </c>
      <c r="M3" s="7">
        <v>2.5350000000000001E-2</v>
      </c>
      <c r="N3" s="7">
        <v>4.428636</v>
      </c>
      <c r="O3" s="7">
        <v>5.2156298425123197E-2</v>
      </c>
      <c r="P3" s="7">
        <v>0.28718506908206998</v>
      </c>
      <c r="T3" s="7">
        <v>9.6434799999999994E-3</v>
      </c>
      <c r="U3" s="7">
        <v>3.8777400000000002E-3</v>
      </c>
      <c r="V3" s="16">
        <v>-999</v>
      </c>
      <c r="W3" s="7">
        <v>1.0549559999999999E-2</v>
      </c>
      <c r="X3" s="7">
        <v>2.3354399999999998E-3</v>
      </c>
      <c r="Y3" s="7">
        <v>7.0758899999999996E-3</v>
      </c>
      <c r="Z3" s="7">
        <v>2.4443999999999998E-3</v>
      </c>
      <c r="AA3" s="7">
        <v>1.3235199999999999E-3</v>
      </c>
      <c r="AB3" s="7">
        <v>1.8768750000000001E-2</v>
      </c>
      <c r="AC3" s="7">
        <v>1.675424</v>
      </c>
      <c r="AD3" s="7">
        <v>4.1290402919889203E-2</v>
      </c>
      <c r="AE3" s="7">
        <v>0.15348446469830601</v>
      </c>
      <c r="AG3" s="7">
        <v>3.1059519999999998</v>
      </c>
      <c r="AH3" s="7">
        <v>1.5661259999999999</v>
      </c>
      <c r="AI3" s="7">
        <v>28.041810999999999</v>
      </c>
      <c r="AJ3" s="7">
        <v>2.2923480000000001</v>
      </c>
      <c r="AK3" s="7">
        <v>0.39976</v>
      </c>
      <c r="AL3" s="7">
        <v>0.13994100000000001</v>
      </c>
      <c r="AM3" s="7">
        <v>8.7300000000000003E-2</v>
      </c>
      <c r="AN3" s="7">
        <v>0.29075200000000001</v>
      </c>
      <c r="AO3" s="7">
        <v>1.0075000000000001</v>
      </c>
      <c r="AP3" s="7">
        <v>52.316136</v>
      </c>
      <c r="AQ3" s="7">
        <v>33.653230650496198</v>
      </c>
      <c r="AR3" s="7">
        <v>41.5461066605395</v>
      </c>
    </row>
    <row r="4" spans="3:49" x14ac:dyDescent="0.3">
      <c r="C4" t="s">
        <v>206</v>
      </c>
      <c r="D4" s="3">
        <v>43236</v>
      </c>
      <c r="E4" s="7">
        <v>5.9943999999999997E-2</v>
      </c>
      <c r="F4" s="7">
        <v>3.2452000000000002E-3</v>
      </c>
      <c r="G4" s="7">
        <v>0.38353199999999998</v>
      </c>
      <c r="H4" s="7">
        <v>1.392006E-2</v>
      </c>
      <c r="I4" s="7">
        <v>9.7555000000000003E-3</v>
      </c>
      <c r="J4" s="7">
        <v>2.5496099999999999E-3</v>
      </c>
      <c r="K4" s="7">
        <v>2.8009799999999998E-3</v>
      </c>
      <c r="L4" s="17">
        <v>-999</v>
      </c>
      <c r="M4" s="7">
        <v>3.2525999999999999E-2</v>
      </c>
      <c r="N4" s="7">
        <v>0.35486699999999999</v>
      </c>
      <c r="O4" s="7">
        <v>4.3824153190073899E-2</v>
      </c>
      <c r="P4" s="7">
        <v>0.25892894517480602</v>
      </c>
      <c r="T4" s="7">
        <v>1.26024E-2</v>
      </c>
      <c r="U4" s="7">
        <v>1.5827E-3</v>
      </c>
      <c r="V4" s="7">
        <v>0.26032749999999999</v>
      </c>
      <c r="W4" s="7">
        <v>9.0320999999999995E-3</v>
      </c>
      <c r="X4" s="7">
        <v>2.1121999999999998E-3</v>
      </c>
      <c r="Y4" s="7">
        <v>8.208E-4</v>
      </c>
      <c r="Z4" s="7">
        <v>1.1337299999999999E-3</v>
      </c>
      <c r="AA4" s="17">
        <v>-999</v>
      </c>
      <c r="AB4" s="7">
        <v>4.0032000000000002E-3</v>
      </c>
      <c r="AC4" s="7">
        <v>9.4116900000000003E-2</v>
      </c>
      <c r="AD4" s="7">
        <v>2.8047458041647301E-2</v>
      </c>
      <c r="AE4" s="7">
        <v>5.1627422707637101E-2</v>
      </c>
      <c r="AG4" s="7">
        <v>2.4874399999999999</v>
      </c>
      <c r="AH4" s="7">
        <v>0.67564000000000002</v>
      </c>
      <c r="AI4" s="7">
        <v>1.77332</v>
      </c>
      <c r="AJ4" s="7">
        <v>1.572648</v>
      </c>
      <c r="AK4" s="7">
        <v>0.38932499999999998</v>
      </c>
      <c r="AL4" s="7">
        <v>4.0014000000000001E-2</v>
      </c>
      <c r="AM4" s="7">
        <v>5.1299999999999998E-2</v>
      </c>
      <c r="AN4" s="17">
        <v>-999</v>
      </c>
      <c r="AO4" s="7">
        <v>0.17236000000000001</v>
      </c>
      <c r="AP4" s="7">
        <v>4.9681379999999997</v>
      </c>
      <c r="AQ4" s="7">
        <v>10.839173889011599</v>
      </c>
      <c r="AR4" s="7">
        <v>16.660137634489001</v>
      </c>
    </row>
    <row r="5" spans="3:49" x14ac:dyDescent="0.3">
      <c r="C5" t="s">
        <v>207</v>
      </c>
      <c r="D5" s="3">
        <v>43243</v>
      </c>
      <c r="E5" s="7">
        <v>1.033129E-2</v>
      </c>
      <c r="F5" s="7">
        <v>2.6269499999999999E-3</v>
      </c>
      <c r="G5" s="7">
        <v>0.17939250000000001</v>
      </c>
      <c r="H5" s="7">
        <v>1.222059E-2</v>
      </c>
      <c r="I5" s="7">
        <v>7.5497400000000001E-3</v>
      </c>
      <c r="J5" s="7">
        <v>2.75319E-3</v>
      </c>
      <c r="K5" s="7">
        <v>6.5618000000000002E-4</v>
      </c>
      <c r="L5" s="7">
        <v>2.5355500000000001E-3</v>
      </c>
      <c r="M5" s="7">
        <v>1.42085E-3</v>
      </c>
      <c r="N5" s="7">
        <v>3.5815600000000003E-2</v>
      </c>
      <c r="O5" s="7">
        <v>2.7498298475881301E-2</v>
      </c>
      <c r="P5" s="7">
        <v>5.6227706823705002E-2</v>
      </c>
      <c r="T5" s="7">
        <v>6.9588999999999996E-3</v>
      </c>
      <c r="U5" s="7">
        <v>1.7679E-3</v>
      </c>
      <c r="V5" s="7">
        <v>0.124821</v>
      </c>
      <c r="W5" s="7">
        <v>8.1012900000000006E-3</v>
      </c>
      <c r="X5" s="7">
        <v>1.51497E-3</v>
      </c>
      <c r="Y5" s="7">
        <v>7.1069999999999998E-4</v>
      </c>
      <c r="Z5" s="7">
        <v>3.1304E-4</v>
      </c>
      <c r="AA5" s="7">
        <v>9.7868999999999994E-4</v>
      </c>
      <c r="AB5" s="7">
        <v>7.5359999999999999E-4</v>
      </c>
      <c r="AC5" s="7">
        <v>3.4670600000000003E-2</v>
      </c>
      <c r="AD5" s="7">
        <v>2.6495756343948101E-2</v>
      </c>
      <c r="AE5" s="7">
        <v>3.1394495095067199E-2</v>
      </c>
      <c r="AG5" s="7">
        <v>2.746089</v>
      </c>
      <c r="AH5" s="7">
        <v>0.658605</v>
      </c>
      <c r="AI5" s="7">
        <v>0.849024</v>
      </c>
      <c r="AJ5" s="7">
        <v>1.199174</v>
      </c>
      <c r="AK5" s="7">
        <v>0.36576900000000001</v>
      </c>
      <c r="AL5" s="7">
        <v>2.9354999999999999E-2</v>
      </c>
      <c r="AM5" s="7">
        <v>1.4749E-2</v>
      </c>
      <c r="AN5" s="7">
        <v>0.28520899999999999</v>
      </c>
      <c r="AO5" s="7">
        <v>6.3585000000000003E-2</v>
      </c>
      <c r="AP5" s="7">
        <v>3.5357599999999998</v>
      </c>
      <c r="AQ5" s="7">
        <v>7.5333880199549696</v>
      </c>
      <c r="AR5" s="7">
        <v>18.703810305315201</v>
      </c>
    </row>
    <row r="6" spans="3:49" x14ac:dyDescent="0.3">
      <c r="C6" t="s">
        <v>208</v>
      </c>
      <c r="D6" s="3">
        <v>43250</v>
      </c>
      <c r="E6">
        <v>8.7090999999999991E-3</v>
      </c>
      <c r="F6">
        <v>1.9719999999999998E-3</v>
      </c>
      <c r="G6">
        <v>0.30508350000000001</v>
      </c>
      <c r="H6">
        <v>1.0473959999999999E-2</v>
      </c>
      <c r="I6">
        <v>9.3708000000000003E-3</v>
      </c>
      <c r="J6">
        <v>8.0444999999999996E-4</v>
      </c>
      <c r="K6" s="11">
        <v>3.5500499999999998E-4</v>
      </c>
      <c r="L6">
        <v>2.1603299999999998E-3</v>
      </c>
      <c r="M6">
        <v>1.1866800000000001E-3</v>
      </c>
      <c r="N6" s="7">
        <v>0.1114764</v>
      </c>
      <c r="O6" s="7">
        <v>3.8931180042748599E-2</v>
      </c>
      <c r="P6" s="7">
        <v>9.1105827041951595E-2</v>
      </c>
      <c r="S6" s="13"/>
      <c r="T6">
        <v>2.8165600000000001E-3</v>
      </c>
      <c r="U6">
        <v>8.12E-4</v>
      </c>
      <c r="V6">
        <v>0.19062399999999999</v>
      </c>
      <c r="W6">
        <v>3.8822399999999999E-3</v>
      </c>
      <c r="X6">
        <v>8.7954000000000005E-4</v>
      </c>
      <c r="Y6">
        <v>1.4878E-4</v>
      </c>
      <c r="Z6" s="11">
        <v>1.15575E-4</v>
      </c>
      <c r="AA6">
        <v>9.0521999999999998E-4</v>
      </c>
      <c r="AB6">
        <v>4.147E-4</v>
      </c>
      <c r="AC6" s="7">
        <v>0.1155154</v>
      </c>
      <c r="AD6" s="7">
        <v>2.44318842497015E-2</v>
      </c>
      <c r="AE6" s="7">
        <v>5.86906378552862E-2</v>
      </c>
      <c r="AF6" s="13"/>
      <c r="AG6">
        <v>1.971592</v>
      </c>
      <c r="AH6">
        <v>0.64612000000000003</v>
      </c>
      <c r="AI6">
        <v>1.6237079999999999</v>
      </c>
      <c r="AJ6">
        <v>1.488192</v>
      </c>
      <c r="AK6">
        <v>0.46443000000000001</v>
      </c>
      <c r="AL6">
        <v>1.3667E-2</v>
      </c>
      <c r="AM6" s="11">
        <v>4.8300000000000001E-3</v>
      </c>
      <c r="AN6">
        <v>0.37813799999999997</v>
      </c>
      <c r="AO6">
        <v>5.8057999999999998E-2</v>
      </c>
      <c r="AP6" s="7">
        <v>16.11561</v>
      </c>
      <c r="AQ6" s="7">
        <v>9.2475823561954194</v>
      </c>
      <c r="AR6" s="7">
        <v>17.079041634603499</v>
      </c>
    </row>
    <row r="7" spans="3:49" x14ac:dyDescent="0.3">
      <c r="C7" t="s">
        <v>209</v>
      </c>
      <c r="D7" s="3">
        <v>43258</v>
      </c>
      <c r="E7">
        <v>7.4950399999999997E-3</v>
      </c>
      <c r="F7">
        <v>-999</v>
      </c>
      <c r="G7">
        <v>8.48415E-2</v>
      </c>
      <c r="H7">
        <v>8.2026000000000009E-3</v>
      </c>
      <c r="I7">
        <v>2.4324300000000002E-3</v>
      </c>
      <c r="J7">
        <v>3.392E-3</v>
      </c>
      <c r="K7">
        <v>8.5154999999999996E-4</v>
      </c>
      <c r="L7">
        <v>8.832E-4</v>
      </c>
      <c r="M7">
        <v>2.4899700000000002E-3</v>
      </c>
      <c r="N7" s="7">
        <v>6.0455040000000002E-2</v>
      </c>
      <c r="O7" s="7">
        <v>8.3772679633447894E-2</v>
      </c>
      <c r="P7" s="7">
        <v>3.7960169139565299E-2</v>
      </c>
      <c r="S7" s="13"/>
      <c r="T7">
        <v>4.3590399999999998E-3</v>
      </c>
      <c r="U7">
        <v>1.76326E-3</v>
      </c>
      <c r="V7">
        <v>5.1008999999999999E-2</v>
      </c>
      <c r="W7">
        <v>4.8545999999999997E-3</v>
      </c>
      <c r="X7">
        <v>1.1113200000000001E-3</v>
      </c>
      <c r="Y7">
        <v>6.5932000000000002E-4</v>
      </c>
      <c r="Z7">
        <v>2.4254999999999999E-4</v>
      </c>
      <c r="AA7">
        <v>5.2439999999999995E-4</v>
      </c>
      <c r="AB7">
        <v>8.6171999999999996E-4</v>
      </c>
      <c r="AC7" s="7">
        <v>4.9366140000000003E-2</v>
      </c>
      <c r="AD7" s="7">
        <v>6.1466344819807901E-2</v>
      </c>
      <c r="AE7" s="7">
        <v>2.9150847187345501E-2</v>
      </c>
      <c r="AF7" s="13"/>
      <c r="AG7">
        <v>1.658944</v>
      </c>
      <c r="AH7">
        <v>0.72011000000000003</v>
      </c>
      <c r="AI7">
        <v>0.829677</v>
      </c>
      <c r="AJ7">
        <v>0.95975999999999995</v>
      </c>
      <c r="AK7">
        <v>0.29427300000000001</v>
      </c>
      <c r="AL7">
        <v>2.6499999999999999E-2</v>
      </c>
      <c r="AM7">
        <v>9.5549999999999993E-3</v>
      </c>
      <c r="AN7">
        <v>0.21509600000000001</v>
      </c>
      <c r="AO7">
        <v>6.4629000000000006E-2</v>
      </c>
      <c r="AP7" s="7">
        <v>8.1236460000000008</v>
      </c>
      <c r="AQ7" s="7">
        <v>15.7135736353864</v>
      </c>
      <c r="AR7" s="7">
        <v>20.781991332736698</v>
      </c>
    </row>
    <row r="8" spans="3:49" x14ac:dyDescent="0.3">
      <c r="C8" t="s">
        <v>210</v>
      </c>
      <c r="D8" s="3">
        <v>43264</v>
      </c>
      <c r="E8">
        <v>1.137994E-2</v>
      </c>
      <c r="F8">
        <v>6.0482699999999997E-3</v>
      </c>
      <c r="G8">
        <v>6.4296000000000006E-2</v>
      </c>
      <c r="H8">
        <v>1.445697E-2</v>
      </c>
      <c r="I8">
        <v>4.6008000000000004E-3</v>
      </c>
      <c r="J8">
        <v>4.2719999999999998E-5</v>
      </c>
      <c r="K8">
        <v>4.6809999999999999E-4</v>
      </c>
      <c r="L8">
        <v>2.9997000000000001E-3</v>
      </c>
      <c r="M8">
        <v>1.6511999999999999E-4</v>
      </c>
      <c r="N8" s="7">
        <v>0.14284620000000001</v>
      </c>
      <c r="O8" s="6">
        <v>5.0103373264526199E-2</v>
      </c>
      <c r="P8" s="7">
        <v>1.7851295568008199E-2</v>
      </c>
      <c r="S8" s="13"/>
      <c r="T8">
        <v>6.40619E-3</v>
      </c>
      <c r="U8">
        <v>2.6316899999999999E-3</v>
      </c>
      <c r="V8">
        <v>4.1242500000000001E-2</v>
      </c>
      <c r="W8">
        <v>5.5370699999999998E-3</v>
      </c>
      <c r="X8">
        <v>2.1086999999999998E-3</v>
      </c>
      <c r="Y8">
        <v>-999</v>
      </c>
      <c r="Z8" s="13">
        <v>-999</v>
      </c>
      <c r="AA8">
        <v>1.3959E-3</v>
      </c>
      <c r="AB8">
        <v>6.3360000000000003E-5</v>
      </c>
      <c r="AC8" s="7">
        <v>9.9765599999999996E-2</v>
      </c>
      <c r="AD8" s="6">
        <v>5.7764265880425186E-2</v>
      </c>
      <c r="AE8" s="7">
        <v>1.0617437233259801E-2</v>
      </c>
      <c r="AF8" s="13"/>
      <c r="AG8">
        <v>2.578392</v>
      </c>
      <c r="AH8">
        <v>1.2558240000000001</v>
      </c>
      <c r="AI8">
        <v>0.63027</v>
      </c>
      <c r="AJ8">
        <v>0.977823</v>
      </c>
      <c r="AK8">
        <v>0.22961400000000001</v>
      </c>
      <c r="AL8">
        <v>7.9799999999999999E-4</v>
      </c>
      <c r="AM8">
        <v>3.8440000000000002E-3</v>
      </c>
      <c r="AN8">
        <v>0.42437999999999998</v>
      </c>
      <c r="AO8">
        <v>1.848E-3</v>
      </c>
      <c r="AP8" s="7">
        <v>8.978904</v>
      </c>
      <c r="AQ8" s="6">
        <v>11.85452360899246</v>
      </c>
      <c r="AR8" s="7">
        <v>8.9917636935152299</v>
      </c>
    </row>
    <row r="9" spans="3:49" x14ac:dyDescent="0.3">
      <c r="C9" t="s">
        <v>211</v>
      </c>
      <c r="D9" s="3">
        <v>43273</v>
      </c>
      <c r="E9">
        <v>0.19848930000000001</v>
      </c>
      <c r="F9">
        <v>0.29172500000000001</v>
      </c>
      <c r="G9">
        <v>0.1173025</v>
      </c>
      <c r="H9">
        <v>5.9558840000000002E-2</v>
      </c>
      <c r="I9">
        <v>4.8239680000000007E-2</v>
      </c>
      <c r="J9" s="5">
        <v>1.64271E-2</v>
      </c>
      <c r="K9" s="5">
        <v>6.1256799999999997E-3</v>
      </c>
      <c r="L9" s="5">
        <v>3.1116400000000002E-2</v>
      </c>
      <c r="M9" s="5">
        <v>1.5307359999999999E-2</v>
      </c>
      <c r="N9" s="6">
        <v>1.0734219999999999</v>
      </c>
      <c r="O9" s="6">
        <v>0.91223481522399008</v>
      </c>
      <c r="P9" s="6">
        <v>0.86344645633810502</v>
      </c>
      <c r="S9" s="14"/>
      <c r="T9">
        <v>0.12605661000000001</v>
      </c>
      <c r="U9">
        <v>0.20058199999999998</v>
      </c>
      <c r="V9">
        <v>4.6387499999999998E-2</v>
      </c>
      <c r="W9">
        <v>2.9445570000000001E-2</v>
      </c>
      <c r="X9">
        <v>2.0090549999999999E-2</v>
      </c>
      <c r="Y9" s="5">
        <v>4.80928E-3</v>
      </c>
      <c r="Z9" s="5">
        <v>3.78781E-3</v>
      </c>
      <c r="AA9" s="5">
        <v>1.3385640000000001E-2</v>
      </c>
      <c r="AB9" s="5">
        <v>8.5551199999999994E-3</v>
      </c>
      <c r="AC9" s="6">
        <v>0.61503799999999997</v>
      </c>
      <c r="AD9" s="6">
        <v>0.77786025952539006</v>
      </c>
      <c r="AE9" s="6">
        <v>0.51159372199489705</v>
      </c>
      <c r="AF9" s="14"/>
      <c r="AG9">
        <v>32.911270999999999</v>
      </c>
      <c r="AH9">
        <v>31.800639999999998</v>
      </c>
      <c r="AI9">
        <v>4.5427350000000004</v>
      </c>
      <c r="AJ9">
        <v>14.682722999999999</v>
      </c>
      <c r="AK9">
        <v>8.1302690000000002</v>
      </c>
      <c r="AL9" s="5">
        <v>0.13511399999999998</v>
      </c>
      <c r="AM9" s="5">
        <v>9.2906000000000002E-2</v>
      </c>
      <c r="AN9" s="5">
        <v>4.0980189999999999</v>
      </c>
      <c r="AO9" s="5">
        <v>0.30132799999999998</v>
      </c>
      <c r="AP9" s="6">
        <v>59.448397999999997</v>
      </c>
      <c r="AQ9" s="6">
        <v>75.602519961595604</v>
      </c>
      <c r="AR9" s="6">
        <v>127.55237986638519</v>
      </c>
      <c r="AV9" s="5"/>
      <c r="AW9" s="5"/>
    </row>
    <row r="10" spans="3:49" x14ac:dyDescent="0.3">
      <c r="C10" t="s">
        <v>212</v>
      </c>
      <c r="D10" s="3">
        <v>43278</v>
      </c>
      <c r="E10">
        <v>0.28400564</v>
      </c>
      <c r="F10">
        <v>0.36709990999999997</v>
      </c>
      <c r="G10">
        <v>5.822401E-2</v>
      </c>
      <c r="H10">
        <v>4.1505719999999996E-2</v>
      </c>
      <c r="I10">
        <v>5.2737400000000004E-2</v>
      </c>
      <c r="J10" s="5">
        <v>3.5521200000000003E-2</v>
      </c>
      <c r="K10" s="5">
        <v>1.222956E-2</v>
      </c>
      <c r="L10" s="5">
        <v>3.1665899999999997E-2</v>
      </c>
      <c r="M10" s="5">
        <v>3.8052809999999999E-2</v>
      </c>
      <c r="N10" s="7">
        <v>0.86716695999999993</v>
      </c>
      <c r="O10" s="7">
        <v>0.94245960839519682</v>
      </c>
      <c r="P10" s="12">
        <v>2.1830845775462637</v>
      </c>
      <c r="S10" s="15"/>
      <c r="T10">
        <v>0.10403818000000001</v>
      </c>
      <c r="U10">
        <v>0.19901832000000003</v>
      </c>
      <c r="V10">
        <v>3.0817250000000001E-2</v>
      </c>
      <c r="W10">
        <v>3.1362790000000002E-2</v>
      </c>
      <c r="X10">
        <v>1.4559300000000001E-2</v>
      </c>
      <c r="Y10" s="5">
        <v>1.8480960000000001E-2</v>
      </c>
      <c r="Z10" s="5">
        <v>9.2460200000000006E-3</v>
      </c>
      <c r="AA10" s="5">
        <v>1.3221200000000001E-2</v>
      </c>
      <c r="AB10" s="5">
        <v>2.9407870000000003E-2</v>
      </c>
      <c r="AC10" s="7">
        <v>0.52920084000000001</v>
      </c>
      <c r="AD10" s="7">
        <v>0.72241156098305526</v>
      </c>
      <c r="AE10" s="12">
        <v>1.5566906332202421</v>
      </c>
      <c r="AF10" s="15"/>
      <c r="AG10">
        <v>12.171218</v>
      </c>
      <c r="AH10">
        <v>18.139912000000002</v>
      </c>
      <c r="AI10">
        <v>6.1941959999999998</v>
      </c>
      <c r="AJ10">
        <v>15.037297000000001</v>
      </c>
      <c r="AK10">
        <v>2.689883</v>
      </c>
      <c r="AL10" s="5">
        <v>0.24343200000000001</v>
      </c>
      <c r="AM10" s="5">
        <v>0.209734</v>
      </c>
      <c r="AN10" s="5">
        <v>1.2036480000000001</v>
      </c>
      <c r="AO10" s="5">
        <v>2.0001180000000001</v>
      </c>
      <c r="AP10" s="7">
        <v>124.25509600000001</v>
      </c>
      <c r="AQ10" s="7">
        <v>101.6619746704569</v>
      </c>
      <c r="AR10" s="12">
        <v>384.79787853323728</v>
      </c>
      <c r="AV10" s="5"/>
      <c r="AW10" s="5"/>
    </row>
    <row r="11" spans="3:49" x14ac:dyDescent="0.3">
      <c r="C11" t="s">
        <v>269</v>
      </c>
      <c r="D11" s="3">
        <v>43286</v>
      </c>
      <c r="E11">
        <v>0.18368509999999999</v>
      </c>
      <c r="F11">
        <v>1.2775730000000001E-2</v>
      </c>
      <c r="G11">
        <v>2.7615000000000001E-2</v>
      </c>
      <c r="H11">
        <v>1.028608E-2</v>
      </c>
      <c r="I11">
        <v>3.4636399999999998E-2</v>
      </c>
      <c r="J11">
        <v>1.0611000000000001E-2</v>
      </c>
      <c r="K11">
        <v>4.83804E-3</v>
      </c>
      <c r="L11">
        <v>3.8600099999999998E-2</v>
      </c>
      <c r="M11">
        <v>2.129137E-2</v>
      </c>
      <c r="N11" s="7">
        <v>6.6352599999999998E-2</v>
      </c>
      <c r="O11" s="7">
        <v>1.3423441159084699</v>
      </c>
      <c r="P11" s="7">
        <v>1.38211216918646</v>
      </c>
      <c r="S11" s="13"/>
      <c r="T11">
        <v>8.7312200000000006E-2</v>
      </c>
      <c r="U11">
        <v>5.6721000000000002E-3</v>
      </c>
      <c r="V11">
        <v>1.5069900000000001E-2</v>
      </c>
      <c r="W11">
        <v>9.3452799999999992E-3</v>
      </c>
      <c r="X11">
        <v>6.8082999999999998E-3</v>
      </c>
      <c r="Y11">
        <v>4.6766999999999998E-3</v>
      </c>
      <c r="Z11">
        <v>2.3282400000000001E-3</v>
      </c>
      <c r="AA11">
        <v>1.63114E-2</v>
      </c>
      <c r="AB11">
        <v>1.4775150000000001E-2</v>
      </c>
      <c r="AC11" s="7">
        <v>5.6303079999999998E-2</v>
      </c>
      <c r="AD11" s="7">
        <v>1.1712843347661499</v>
      </c>
      <c r="AE11" s="7">
        <v>0.83047968060765598</v>
      </c>
      <c r="AF11" s="13"/>
      <c r="AG11">
        <v>5.461131</v>
      </c>
      <c r="AH11">
        <v>2.9846050000000002</v>
      </c>
      <c r="AI11">
        <v>0.95863500000000001</v>
      </c>
      <c r="AJ11">
        <v>3.0575999999999999</v>
      </c>
      <c r="AK11">
        <v>1.0906499999999999</v>
      </c>
      <c r="AL11">
        <v>8.3316000000000001E-2</v>
      </c>
      <c r="AM11">
        <v>6.0876E-2</v>
      </c>
      <c r="AN11">
        <v>0.85726600000000008</v>
      </c>
      <c r="AO11">
        <v>0.98501000000000005</v>
      </c>
      <c r="AP11" s="7">
        <v>8.6000700000000005</v>
      </c>
      <c r="AQ11" s="7">
        <v>56.307177959346198</v>
      </c>
      <c r="AR11" s="7">
        <v>160.64023019053201</v>
      </c>
    </row>
    <row r="12" spans="3:49" x14ac:dyDescent="0.3">
      <c r="C12" t="s">
        <v>270</v>
      </c>
      <c r="D12" s="3">
        <v>43292</v>
      </c>
      <c r="E12">
        <v>8.4387799999999999E-2</v>
      </c>
      <c r="F12">
        <v>3.9241860000000003E-2</v>
      </c>
      <c r="G12">
        <v>1.398051E-2</v>
      </c>
      <c r="H12">
        <v>1.3409519999999999E-2</v>
      </c>
      <c r="I12">
        <v>1.3545E-2</v>
      </c>
      <c r="J12">
        <v>3.2134799999999998E-2</v>
      </c>
      <c r="K12">
        <v>2.330627E-2</v>
      </c>
      <c r="L12">
        <v>9.4435000000000005E-3</v>
      </c>
      <c r="M12">
        <v>0.11254544</v>
      </c>
      <c r="N12" s="7">
        <v>0.14860380000000001</v>
      </c>
      <c r="O12" s="7">
        <v>0.30569108482435697</v>
      </c>
      <c r="P12" s="7">
        <v>0.76372085245273502</v>
      </c>
      <c r="S12" s="13"/>
      <c r="T12">
        <v>4.0902250000000001E-2</v>
      </c>
      <c r="U12">
        <v>3.0820859999999999E-2</v>
      </c>
      <c r="V12">
        <v>1.390716E-2</v>
      </c>
      <c r="W12">
        <v>8.44724E-3</v>
      </c>
      <c r="X12">
        <v>4.1279999999999997E-3</v>
      </c>
      <c r="Y12">
        <v>2.9149600000000001E-2</v>
      </c>
      <c r="Z12">
        <v>2.1807380000000001E-2</v>
      </c>
      <c r="AA12">
        <v>5.9589999999999999E-3</v>
      </c>
      <c r="AB12">
        <v>5.8544600000000002E-2</v>
      </c>
      <c r="AC12" s="7">
        <v>0.12864427000000001</v>
      </c>
      <c r="AD12" s="7">
        <v>0.23037589001255901</v>
      </c>
      <c r="AE12" s="7">
        <v>0.63245633093742104</v>
      </c>
      <c r="AF12" s="13"/>
      <c r="AG12">
        <v>4.5724410000000004</v>
      </c>
      <c r="AH12">
        <v>8.6287179999999992</v>
      </c>
      <c r="AI12">
        <v>2.4894989999999999</v>
      </c>
      <c r="AJ12">
        <v>3.1819199999999999</v>
      </c>
      <c r="AK12">
        <v>0.62242500000000001</v>
      </c>
      <c r="AL12">
        <v>0.20194000000000001</v>
      </c>
      <c r="AM12">
        <v>0.30859500000000001</v>
      </c>
      <c r="AN12">
        <v>0.36713499999999999</v>
      </c>
      <c r="AO12">
        <v>2.132072</v>
      </c>
      <c r="AP12" s="7">
        <v>21.664103000000001</v>
      </c>
      <c r="AQ12" s="7">
        <v>65.457764902606996</v>
      </c>
      <c r="AR12" s="7">
        <v>194.21182615106699</v>
      </c>
    </row>
    <row r="13" spans="3:49" x14ac:dyDescent="0.3">
      <c r="C13" t="s">
        <v>271</v>
      </c>
      <c r="D13" s="3">
        <v>43299</v>
      </c>
      <c r="E13">
        <v>8.6426000000000003E-3</v>
      </c>
      <c r="F13">
        <v>1.7580749999999999E-2</v>
      </c>
      <c r="G13">
        <v>1.09855E-2</v>
      </c>
      <c r="H13">
        <v>6.9071200000000001E-3</v>
      </c>
      <c r="I13" s="11">
        <v>1.9655999999999996E-3</v>
      </c>
      <c r="J13">
        <v>5.2268999999999996E-3</v>
      </c>
      <c r="K13">
        <v>4.23092E-3</v>
      </c>
      <c r="L13">
        <v>7.4562000000000001E-4</v>
      </c>
      <c r="M13">
        <v>1.21732E-2</v>
      </c>
      <c r="N13" s="7">
        <v>5.1790830000000003E-2</v>
      </c>
      <c r="O13" s="7">
        <v>7.7923547717549793E-2</v>
      </c>
      <c r="P13" s="7">
        <v>0.10880543019061401</v>
      </c>
      <c r="S13" s="13"/>
      <c r="T13">
        <v>5.9349499999999996E-3</v>
      </c>
      <c r="U13">
        <v>7.9486299999999999E-3</v>
      </c>
      <c r="V13">
        <v>1.0207000000000001E-2</v>
      </c>
      <c r="W13">
        <v>6.1322399999999997E-3</v>
      </c>
      <c r="X13" s="11">
        <v>1.5405E-3</v>
      </c>
      <c r="Y13">
        <v>3.1440000000000001E-3</v>
      </c>
      <c r="Z13">
        <v>3.9709999999999997E-3</v>
      </c>
      <c r="AA13">
        <v>7.1807999999999996E-4</v>
      </c>
      <c r="AB13">
        <v>7.2102800000000003E-3</v>
      </c>
      <c r="AC13" s="7">
        <v>4.532514E-2</v>
      </c>
      <c r="AD13" s="7">
        <v>4.6772292627666801E-2</v>
      </c>
      <c r="AE13" s="7">
        <v>4.7165103330964603E-2</v>
      </c>
      <c r="AF13" s="13"/>
      <c r="AG13">
        <v>1.2034</v>
      </c>
      <c r="AH13">
        <v>1.9477340000000001</v>
      </c>
      <c r="AI13">
        <v>0.88229999999999997</v>
      </c>
      <c r="AJ13">
        <v>1.1850320000000001</v>
      </c>
      <c r="AK13" s="11">
        <v>0.17004</v>
      </c>
      <c r="AL13">
        <v>8.6459999999999995E-2</v>
      </c>
      <c r="AM13">
        <v>0.10541200000000001</v>
      </c>
      <c r="AN13">
        <v>8.1906000000000007E-2</v>
      </c>
      <c r="AO13">
        <v>0.44947199999999998</v>
      </c>
      <c r="AP13" s="7">
        <v>8.4249899999999993</v>
      </c>
      <c r="AQ13" s="7">
        <v>21.61515659298</v>
      </c>
      <c r="AR13" s="7">
        <v>33.051760390496902</v>
      </c>
    </row>
    <row r="14" spans="3:49" x14ac:dyDescent="0.3">
      <c r="C14" t="s">
        <v>272</v>
      </c>
      <c r="D14" s="3">
        <v>43307</v>
      </c>
      <c r="E14">
        <v>2.7655599999999998E-3</v>
      </c>
      <c r="F14">
        <v>2.26968E-3</v>
      </c>
      <c r="G14" s="9">
        <v>6.8624999999999997E-3</v>
      </c>
      <c r="H14">
        <v>2.5982499999999999E-3</v>
      </c>
      <c r="I14" s="11">
        <v>5.5814999999999999E-4</v>
      </c>
      <c r="J14">
        <v>1.37261E-3</v>
      </c>
      <c r="K14">
        <v>2.1451199999999999E-3</v>
      </c>
      <c r="L14">
        <v>8.3070000000000003E-5</v>
      </c>
      <c r="M14">
        <v>5.40765E-3</v>
      </c>
      <c r="N14" s="7">
        <v>1.5382399999999999E-2</v>
      </c>
      <c r="O14" s="7">
        <v>3.4918148019976801E-2</v>
      </c>
      <c r="P14" s="7">
        <v>2.5689381106756701E-2</v>
      </c>
      <c r="S14" s="13"/>
      <c r="T14">
        <v>2.4285800000000001E-3</v>
      </c>
      <c r="U14">
        <v>1.93772E-3</v>
      </c>
      <c r="V14" s="9">
        <v>4.8678000000000003E-3</v>
      </c>
      <c r="W14">
        <v>1.85725E-3</v>
      </c>
      <c r="X14" s="11">
        <v>4.4102999999999997E-4</v>
      </c>
      <c r="Y14">
        <v>8.9393999999999997E-4</v>
      </c>
      <c r="Z14">
        <v>1.22298E-3</v>
      </c>
      <c r="AA14">
        <v>5.1999999999999997E-5</v>
      </c>
      <c r="AB14">
        <v>3.2207999999999998E-3</v>
      </c>
      <c r="AC14" s="7">
        <v>1.24773E-2</v>
      </c>
      <c r="AD14" s="7">
        <v>3.0675756204465599E-2</v>
      </c>
      <c r="AE14" s="7">
        <v>1.1135862541842401E-2</v>
      </c>
      <c r="AF14" s="13"/>
      <c r="AG14">
        <v>0.42877799999999999</v>
      </c>
      <c r="AH14">
        <v>0.53731200000000001</v>
      </c>
      <c r="AI14" s="9">
        <v>0.37331999999999999</v>
      </c>
      <c r="AJ14">
        <v>0.4047</v>
      </c>
      <c r="AK14" s="11">
        <v>6.9723000000000007E-2</v>
      </c>
      <c r="AL14">
        <v>2.6311000000000001E-2</v>
      </c>
      <c r="AM14">
        <v>3.7932E-2</v>
      </c>
      <c r="AN14">
        <v>1.0933E-2</v>
      </c>
      <c r="AO14">
        <v>0.11254500000000001</v>
      </c>
      <c r="AP14" s="7">
        <v>2.4662000000000002</v>
      </c>
      <c r="AQ14" s="7">
        <v>17.630401371768698</v>
      </c>
      <c r="AR14" s="7">
        <v>7.8036479193473696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W14"/>
  <sheetViews>
    <sheetView topLeftCell="U1" zoomScale="77" zoomScaleNormal="77" workbookViewId="0">
      <selection activeCell="AQ8" sqref="AQ8"/>
    </sheetView>
  </sheetViews>
  <sheetFormatPr defaultRowHeight="14.4" x14ac:dyDescent="0.3"/>
  <cols>
    <col min="21" max="21" width="11" bestFit="1" customWidth="1"/>
  </cols>
  <sheetData>
    <row r="1" spans="3:49" x14ac:dyDescent="0.3">
      <c r="D1" t="s">
        <v>198</v>
      </c>
      <c r="E1" t="s">
        <v>72</v>
      </c>
      <c r="F1" t="s">
        <v>86</v>
      </c>
      <c r="G1" t="s">
        <v>89</v>
      </c>
      <c r="H1" t="s">
        <v>92</v>
      </c>
      <c r="I1" t="s">
        <v>78</v>
      </c>
      <c r="J1" t="s">
        <v>94</v>
      </c>
      <c r="K1" t="s">
        <v>96</v>
      </c>
      <c r="L1" t="s">
        <v>75</v>
      </c>
      <c r="M1" t="s">
        <v>87</v>
      </c>
      <c r="N1" t="s">
        <v>90</v>
      </c>
      <c r="O1" t="s">
        <v>81</v>
      </c>
      <c r="P1" t="s">
        <v>84</v>
      </c>
      <c r="T1" t="s">
        <v>73</v>
      </c>
      <c r="U1" t="s">
        <v>199</v>
      </c>
      <c r="V1" t="s">
        <v>201</v>
      </c>
      <c r="W1" t="s">
        <v>203</v>
      </c>
      <c r="X1" t="s">
        <v>79</v>
      </c>
      <c r="Y1" t="s">
        <v>213</v>
      </c>
      <c r="Z1" t="s">
        <v>97</v>
      </c>
      <c r="AA1" t="s">
        <v>76</v>
      </c>
      <c r="AB1" t="s">
        <v>214</v>
      </c>
      <c r="AC1" t="s">
        <v>215</v>
      </c>
      <c r="AD1" t="s">
        <v>82</v>
      </c>
      <c r="AE1" t="s">
        <v>216</v>
      </c>
      <c r="AG1" t="s">
        <v>74</v>
      </c>
      <c r="AH1" t="s">
        <v>200</v>
      </c>
      <c r="AI1" t="s">
        <v>202</v>
      </c>
      <c r="AJ1" t="s">
        <v>93</v>
      </c>
      <c r="AK1" t="s">
        <v>80</v>
      </c>
      <c r="AL1" t="s">
        <v>95</v>
      </c>
      <c r="AM1" t="s">
        <v>98</v>
      </c>
      <c r="AN1" t="s">
        <v>77</v>
      </c>
      <c r="AO1" t="s">
        <v>88</v>
      </c>
      <c r="AP1" t="s">
        <v>91</v>
      </c>
      <c r="AQ1" t="s">
        <v>83</v>
      </c>
      <c r="AR1" t="s">
        <v>85</v>
      </c>
    </row>
    <row r="2" spans="3:49" x14ac:dyDescent="0.3">
      <c r="C2" t="s">
        <v>204</v>
      </c>
      <c r="D2" s="3">
        <v>43222</v>
      </c>
      <c r="E2" s="7">
        <v>0.42074400000000001</v>
      </c>
      <c r="F2" s="7">
        <v>0.2028528</v>
      </c>
      <c r="G2" s="7">
        <v>3.3059999999999999E-2</v>
      </c>
      <c r="H2" s="7">
        <v>4.1150109999999997E-2</v>
      </c>
      <c r="I2" s="7">
        <v>0.13483499999999998</v>
      </c>
      <c r="J2" s="6">
        <v>5.7469649999999997E-2</v>
      </c>
      <c r="K2" s="6">
        <v>1.7404559999999999E-2</v>
      </c>
      <c r="L2" s="7">
        <v>0.12741949999999999</v>
      </c>
      <c r="M2" s="7">
        <v>9.9550260000000002E-2</v>
      </c>
      <c r="N2" s="7">
        <v>0.48554639999999999</v>
      </c>
      <c r="O2" s="7">
        <v>0.57774772989225498</v>
      </c>
      <c r="P2" s="7">
        <v>1.3890977653768939</v>
      </c>
      <c r="T2" s="7">
        <v>7.9274120000000003E-2</v>
      </c>
      <c r="U2" s="7">
        <v>5.2495200000000006E-2</v>
      </c>
      <c r="V2" s="7">
        <v>9.8353499999999996E-3</v>
      </c>
      <c r="W2" s="7">
        <v>1.8011389999999999E-2</v>
      </c>
      <c r="X2" s="7">
        <v>2.0953300000000001E-2</v>
      </c>
      <c r="Y2" s="6">
        <v>1.488401E-2</v>
      </c>
      <c r="Z2" s="6">
        <v>8.4334400000000004E-3</v>
      </c>
      <c r="AA2" s="7">
        <v>2.1797199999999999E-2</v>
      </c>
      <c r="AB2" s="7">
        <v>3.784419E-2</v>
      </c>
      <c r="AC2" s="7">
        <v>0.14017752</v>
      </c>
      <c r="AD2" s="7">
        <v>0.36284308187930298</v>
      </c>
      <c r="AE2" s="7">
        <v>0.96127173215843498</v>
      </c>
      <c r="AG2" s="7">
        <v>9.7783359999999995</v>
      </c>
      <c r="AH2" s="7">
        <v>6.838152</v>
      </c>
      <c r="AI2" s="7">
        <v>1.68055</v>
      </c>
      <c r="AJ2" s="7">
        <v>3.6680130000000002</v>
      </c>
      <c r="AK2" s="7">
        <v>1.5654049999999999</v>
      </c>
      <c r="AL2" s="6">
        <v>0.42837800000000004</v>
      </c>
      <c r="AM2" s="6">
        <v>0.30637599999999998</v>
      </c>
      <c r="AN2" s="7">
        <v>1.365796</v>
      </c>
      <c r="AO2" s="7">
        <v>4.8993389999999994</v>
      </c>
      <c r="AP2" s="7">
        <v>19.531583999999999</v>
      </c>
      <c r="AQ2" s="7">
        <v>103.119216032284</v>
      </c>
      <c r="AR2" s="7">
        <v>209.68795840349941</v>
      </c>
    </row>
    <row r="3" spans="3:49" x14ac:dyDescent="0.3">
      <c r="C3" t="s">
        <v>205</v>
      </c>
      <c r="D3" s="3">
        <v>43229</v>
      </c>
      <c r="E3" s="7">
        <v>1.6719540000000001E-2</v>
      </c>
      <c r="F3" s="7">
        <v>5.9218200000000004E-3</v>
      </c>
      <c r="G3" s="7">
        <v>4.5565844999999996</v>
      </c>
      <c r="H3" s="7">
        <v>1.538808E-2</v>
      </c>
      <c r="I3" s="7">
        <v>7.2377600000000002E-3</v>
      </c>
      <c r="J3" s="7">
        <v>1.5925680000000001E-2</v>
      </c>
      <c r="K3" s="7">
        <v>3.4144000000000002E-3</v>
      </c>
      <c r="L3" s="7">
        <v>3.8368E-3</v>
      </c>
      <c r="M3" s="7">
        <v>2.5350000000000001E-2</v>
      </c>
      <c r="N3" s="7">
        <v>4.428636</v>
      </c>
      <c r="O3" s="7">
        <v>5.2156298425123197E-2</v>
      </c>
      <c r="P3" s="7">
        <v>0.28718506908206998</v>
      </c>
      <c r="T3" s="7">
        <v>9.6434799999999994E-3</v>
      </c>
      <c r="U3" s="7">
        <v>3.8777400000000002E-3</v>
      </c>
      <c r="V3" s="16">
        <v>-999</v>
      </c>
      <c r="W3" s="7">
        <v>1.0549559999999999E-2</v>
      </c>
      <c r="X3" s="7">
        <v>2.3354399999999998E-3</v>
      </c>
      <c r="Y3" s="7">
        <v>7.0758899999999996E-3</v>
      </c>
      <c r="Z3" s="7">
        <v>2.4443999999999998E-3</v>
      </c>
      <c r="AA3" s="7">
        <v>1.3235199999999999E-3</v>
      </c>
      <c r="AB3" s="7">
        <v>1.8768750000000001E-2</v>
      </c>
      <c r="AC3" s="7">
        <v>1.675424</v>
      </c>
      <c r="AD3" s="7">
        <v>4.1290402919889203E-2</v>
      </c>
      <c r="AE3" s="7">
        <v>0.15348446469830601</v>
      </c>
      <c r="AG3" s="7">
        <v>3.1059519999999998</v>
      </c>
      <c r="AH3" s="7">
        <v>1.5661259999999999</v>
      </c>
      <c r="AI3" s="7">
        <v>28.041810999999999</v>
      </c>
      <c r="AJ3" s="7">
        <v>2.2923480000000001</v>
      </c>
      <c r="AK3" s="7">
        <v>0.39976</v>
      </c>
      <c r="AL3" s="7">
        <v>0.13994100000000001</v>
      </c>
      <c r="AM3" s="7">
        <v>8.7300000000000003E-2</v>
      </c>
      <c r="AN3" s="7">
        <v>0.29075200000000001</v>
      </c>
      <c r="AO3" s="7">
        <v>1.0075000000000001</v>
      </c>
      <c r="AP3" s="7">
        <v>52.316136</v>
      </c>
      <c r="AQ3" s="7">
        <v>33.653230650496198</v>
      </c>
      <c r="AR3" s="7">
        <v>41.5461066605395</v>
      </c>
    </row>
    <row r="4" spans="3:49" x14ac:dyDescent="0.3">
      <c r="C4" t="s">
        <v>206</v>
      </c>
      <c r="D4" s="3">
        <v>43236</v>
      </c>
      <c r="E4" s="7">
        <v>5.9943999999999997E-2</v>
      </c>
      <c r="F4" s="7">
        <v>3.2452000000000002E-3</v>
      </c>
      <c r="G4" s="7">
        <v>0.38353199999999998</v>
      </c>
      <c r="H4" s="7">
        <v>1.392006E-2</v>
      </c>
      <c r="I4" s="7">
        <v>9.7555000000000003E-3</v>
      </c>
      <c r="J4" s="7">
        <v>2.5496099999999999E-3</v>
      </c>
      <c r="K4" s="7">
        <v>2.8009799999999998E-3</v>
      </c>
      <c r="L4" s="17">
        <v>-999</v>
      </c>
      <c r="M4" s="7">
        <v>3.2525999999999999E-2</v>
      </c>
      <c r="N4" s="7">
        <v>0.35486699999999999</v>
      </c>
      <c r="O4" s="7">
        <v>4.3824153190073899E-2</v>
      </c>
      <c r="P4" s="7">
        <v>0.25892894517480602</v>
      </c>
      <c r="T4" s="7">
        <v>1.26024E-2</v>
      </c>
      <c r="U4" s="7">
        <v>1.5827E-3</v>
      </c>
      <c r="V4" s="7">
        <v>0.26032749999999999</v>
      </c>
      <c r="W4" s="7">
        <v>9.0320999999999995E-3</v>
      </c>
      <c r="X4" s="7">
        <v>2.1121999999999998E-3</v>
      </c>
      <c r="Y4" s="7">
        <v>8.208E-4</v>
      </c>
      <c r="Z4" s="7">
        <v>1.1337299999999999E-3</v>
      </c>
      <c r="AA4" s="17">
        <v>-999</v>
      </c>
      <c r="AB4" s="7">
        <v>4.0032000000000002E-3</v>
      </c>
      <c r="AC4" s="7">
        <v>9.4116900000000003E-2</v>
      </c>
      <c r="AD4" s="7">
        <v>2.8047458041647301E-2</v>
      </c>
      <c r="AE4" s="7">
        <v>5.1627422707637101E-2</v>
      </c>
      <c r="AG4" s="7">
        <v>2.4874399999999999</v>
      </c>
      <c r="AH4" s="7">
        <v>0.67564000000000002</v>
      </c>
      <c r="AI4" s="7">
        <v>1.77332</v>
      </c>
      <c r="AJ4" s="7">
        <v>1.572648</v>
      </c>
      <c r="AK4" s="7">
        <v>0.38932499999999998</v>
      </c>
      <c r="AL4" s="7">
        <v>4.0014000000000001E-2</v>
      </c>
      <c r="AM4" s="7">
        <v>5.1299999999999998E-2</v>
      </c>
      <c r="AN4" s="17">
        <v>-999</v>
      </c>
      <c r="AO4" s="7">
        <v>0.17236000000000001</v>
      </c>
      <c r="AP4" s="7">
        <v>4.9681379999999997</v>
      </c>
      <c r="AQ4" s="7">
        <v>10.839173889011599</v>
      </c>
      <c r="AR4" s="7">
        <v>16.660137634489001</v>
      </c>
    </row>
    <row r="5" spans="3:49" x14ac:dyDescent="0.3">
      <c r="C5" t="s">
        <v>207</v>
      </c>
      <c r="D5" s="3">
        <v>43243</v>
      </c>
      <c r="E5" s="7">
        <v>1.033129E-2</v>
      </c>
      <c r="F5" s="7">
        <v>2.6269499999999999E-3</v>
      </c>
      <c r="G5" s="7">
        <v>0.17939250000000001</v>
      </c>
      <c r="H5" s="7">
        <v>1.222059E-2</v>
      </c>
      <c r="I5" s="7">
        <v>7.5497400000000001E-3</v>
      </c>
      <c r="J5" s="7">
        <v>2.75319E-3</v>
      </c>
      <c r="K5" s="7">
        <v>6.5618000000000002E-4</v>
      </c>
      <c r="L5" s="7">
        <v>2.5355500000000001E-3</v>
      </c>
      <c r="M5" s="7">
        <v>1.42085E-3</v>
      </c>
      <c r="N5" s="7">
        <v>3.5815600000000003E-2</v>
      </c>
      <c r="O5" s="7">
        <v>2.7498298475881301E-2</v>
      </c>
      <c r="P5" s="7">
        <v>5.6227706823705002E-2</v>
      </c>
      <c r="T5" s="7">
        <v>6.9588999999999996E-3</v>
      </c>
      <c r="U5" s="7">
        <v>1.7679E-3</v>
      </c>
      <c r="V5" s="7">
        <v>0.124821</v>
      </c>
      <c r="W5" s="7">
        <v>8.1012900000000006E-3</v>
      </c>
      <c r="X5" s="7">
        <v>1.51497E-3</v>
      </c>
      <c r="Y5" s="7">
        <v>7.1069999999999998E-4</v>
      </c>
      <c r="Z5" s="7">
        <v>3.1304E-4</v>
      </c>
      <c r="AA5" s="7">
        <v>9.7868999999999994E-4</v>
      </c>
      <c r="AB5" s="7">
        <v>7.5359999999999999E-4</v>
      </c>
      <c r="AC5" s="7">
        <v>3.4670600000000003E-2</v>
      </c>
      <c r="AD5" s="7">
        <v>2.6495756343948101E-2</v>
      </c>
      <c r="AE5" s="7">
        <v>3.1394495095067199E-2</v>
      </c>
      <c r="AG5" s="7">
        <v>2.746089</v>
      </c>
      <c r="AH5" s="7">
        <v>0.658605</v>
      </c>
      <c r="AI5" s="7">
        <v>0.849024</v>
      </c>
      <c r="AJ5" s="7">
        <v>1.199174</v>
      </c>
      <c r="AK5" s="7">
        <v>0.36576900000000001</v>
      </c>
      <c r="AL5" s="7">
        <v>2.9354999999999999E-2</v>
      </c>
      <c r="AM5" s="7">
        <v>1.4749E-2</v>
      </c>
      <c r="AN5" s="7">
        <v>0.28520899999999999</v>
      </c>
      <c r="AO5" s="7">
        <v>6.3585000000000003E-2</v>
      </c>
      <c r="AP5" s="7">
        <v>3.5357599999999998</v>
      </c>
      <c r="AQ5" s="7">
        <v>7.5333880199549696</v>
      </c>
      <c r="AR5" s="7">
        <v>18.703810305315201</v>
      </c>
    </row>
    <row r="6" spans="3:49" x14ac:dyDescent="0.3">
      <c r="C6" t="s">
        <v>208</v>
      </c>
      <c r="D6" s="3">
        <v>43250</v>
      </c>
      <c r="E6">
        <v>8.7090999999999991E-3</v>
      </c>
      <c r="F6">
        <v>1.9719999999999998E-3</v>
      </c>
      <c r="G6">
        <v>0.30508350000000001</v>
      </c>
      <c r="H6">
        <v>1.0473959999999999E-2</v>
      </c>
      <c r="I6">
        <v>9.3708000000000003E-3</v>
      </c>
      <c r="J6">
        <v>8.0444999999999996E-4</v>
      </c>
      <c r="K6" s="11">
        <v>3.5500499999999998E-4</v>
      </c>
      <c r="L6">
        <v>2.1603299999999998E-3</v>
      </c>
      <c r="M6">
        <v>1.1866800000000001E-3</v>
      </c>
      <c r="N6" s="7">
        <v>0.1114764</v>
      </c>
      <c r="O6" s="7">
        <v>3.8931180042748599E-2</v>
      </c>
      <c r="P6" s="7">
        <v>9.1105827041951595E-2</v>
      </c>
      <c r="S6" s="13"/>
      <c r="T6">
        <v>2.8165600000000001E-3</v>
      </c>
      <c r="U6">
        <v>8.12E-4</v>
      </c>
      <c r="V6">
        <v>0.19062399999999999</v>
      </c>
      <c r="W6">
        <v>3.8822399999999999E-3</v>
      </c>
      <c r="X6">
        <v>8.7954000000000005E-4</v>
      </c>
      <c r="Y6">
        <v>1.4878E-4</v>
      </c>
      <c r="Z6" s="11">
        <v>1.15575E-4</v>
      </c>
      <c r="AA6">
        <v>9.0521999999999998E-4</v>
      </c>
      <c r="AB6">
        <v>4.147E-4</v>
      </c>
      <c r="AC6" s="7">
        <v>0.1155154</v>
      </c>
      <c r="AD6" s="7">
        <v>2.44318842497015E-2</v>
      </c>
      <c r="AE6" s="7">
        <v>5.86906378552862E-2</v>
      </c>
      <c r="AF6" s="13"/>
      <c r="AG6">
        <v>1.971592</v>
      </c>
      <c r="AH6">
        <v>0.64612000000000003</v>
      </c>
      <c r="AI6">
        <v>1.6237079999999999</v>
      </c>
      <c r="AJ6">
        <v>1.488192</v>
      </c>
      <c r="AK6">
        <v>0.46443000000000001</v>
      </c>
      <c r="AL6">
        <v>1.3667E-2</v>
      </c>
      <c r="AM6" s="11">
        <v>4.8300000000000001E-3</v>
      </c>
      <c r="AN6">
        <v>0.37813799999999997</v>
      </c>
      <c r="AO6">
        <v>5.8057999999999998E-2</v>
      </c>
      <c r="AP6" s="7">
        <v>16.11561</v>
      </c>
      <c r="AQ6" s="7">
        <v>9.2475823561954194</v>
      </c>
      <c r="AR6" s="7">
        <v>17.079041634603499</v>
      </c>
    </row>
    <row r="7" spans="3:49" x14ac:dyDescent="0.3">
      <c r="C7" t="s">
        <v>209</v>
      </c>
      <c r="D7" s="3">
        <v>43258</v>
      </c>
      <c r="E7">
        <v>7.4950399999999997E-3</v>
      </c>
      <c r="F7">
        <v>-999</v>
      </c>
      <c r="G7">
        <v>8.48415E-2</v>
      </c>
      <c r="H7">
        <v>8.2026000000000009E-3</v>
      </c>
      <c r="I7">
        <v>2.4324300000000002E-3</v>
      </c>
      <c r="J7">
        <v>3.392E-3</v>
      </c>
      <c r="K7">
        <v>8.5154999999999996E-4</v>
      </c>
      <c r="L7">
        <v>8.832E-4</v>
      </c>
      <c r="M7">
        <v>2.4899700000000002E-3</v>
      </c>
      <c r="N7" s="7">
        <v>6.0455040000000002E-2</v>
      </c>
      <c r="O7" s="7">
        <v>8.3772679633447894E-2</v>
      </c>
      <c r="P7" s="7">
        <v>3.7960169139565299E-2</v>
      </c>
      <c r="S7" s="13"/>
      <c r="T7">
        <v>4.3590399999999998E-3</v>
      </c>
      <c r="U7">
        <v>1.76326E-3</v>
      </c>
      <c r="V7">
        <v>5.1008999999999999E-2</v>
      </c>
      <c r="W7">
        <v>4.8545999999999997E-3</v>
      </c>
      <c r="X7">
        <v>1.1113200000000001E-3</v>
      </c>
      <c r="Y7">
        <v>6.5932000000000002E-4</v>
      </c>
      <c r="Z7">
        <v>2.4254999999999999E-4</v>
      </c>
      <c r="AA7">
        <v>5.2439999999999995E-4</v>
      </c>
      <c r="AB7">
        <v>8.6171999999999996E-4</v>
      </c>
      <c r="AC7" s="7">
        <v>4.9366140000000003E-2</v>
      </c>
      <c r="AD7" s="7">
        <v>6.1466344819807901E-2</v>
      </c>
      <c r="AE7" s="7">
        <v>2.9150847187345501E-2</v>
      </c>
      <c r="AF7" s="13"/>
      <c r="AG7">
        <v>1.658944</v>
      </c>
      <c r="AH7">
        <v>0.72011000000000003</v>
      </c>
      <c r="AI7">
        <v>0.829677</v>
      </c>
      <c r="AJ7">
        <v>0.95975999999999995</v>
      </c>
      <c r="AK7">
        <v>0.29427300000000001</v>
      </c>
      <c r="AL7">
        <v>2.6499999999999999E-2</v>
      </c>
      <c r="AM7">
        <v>9.5549999999999993E-3</v>
      </c>
      <c r="AN7">
        <v>0.21509600000000001</v>
      </c>
      <c r="AO7">
        <v>6.4629000000000006E-2</v>
      </c>
      <c r="AP7" s="7">
        <v>8.1236460000000008</v>
      </c>
      <c r="AQ7" s="7">
        <v>15.7135736353864</v>
      </c>
      <c r="AR7" s="7">
        <v>20.781991332736698</v>
      </c>
    </row>
    <row r="8" spans="3:49" x14ac:dyDescent="0.3">
      <c r="C8" t="s">
        <v>210</v>
      </c>
      <c r="D8" s="3">
        <v>43264</v>
      </c>
      <c r="E8">
        <v>1.137994E-2</v>
      </c>
      <c r="F8">
        <v>6.0482699999999997E-3</v>
      </c>
      <c r="G8">
        <v>6.4296000000000006E-2</v>
      </c>
      <c r="H8">
        <v>1.445697E-2</v>
      </c>
      <c r="I8">
        <v>4.6008000000000004E-3</v>
      </c>
      <c r="J8">
        <v>4.2719999999999998E-5</v>
      </c>
      <c r="K8">
        <v>4.6809999999999999E-4</v>
      </c>
      <c r="L8">
        <v>2.9997000000000001E-3</v>
      </c>
      <c r="M8">
        <v>1.6511999999999999E-4</v>
      </c>
      <c r="N8" s="7">
        <v>0.14284620000000001</v>
      </c>
      <c r="O8" s="6">
        <v>5.0103373264526199E-2</v>
      </c>
      <c r="P8" s="7">
        <v>1.7851295568008199E-2</v>
      </c>
      <c r="S8" s="13"/>
      <c r="T8">
        <v>6.40619E-3</v>
      </c>
      <c r="U8">
        <v>2.6316899999999999E-3</v>
      </c>
      <c r="V8">
        <v>4.1242500000000001E-2</v>
      </c>
      <c r="W8">
        <v>5.5370699999999998E-3</v>
      </c>
      <c r="X8">
        <v>2.1086999999999998E-3</v>
      </c>
      <c r="Y8">
        <v>-999</v>
      </c>
      <c r="Z8" s="13">
        <v>-999</v>
      </c>
      <c r="AA8">
        <v>1.3959E-3</v>
      </c>
      <c r="AB8">
        <v>6.3360000000000003E-5</v>
      </c>
      <c r="AC8" s="7">
        <v>9.9765599999999996E-2</v>
      </c>
      <c r="AD8" s="6">
        <v>3.32385123290811E-2</v>
      </c>
      <c r="AE8" s="7">
        <v>1.0617437233259801E-2</v>
      </c>
      <c r="AF8" s="13"/>
      <c r="AG8">
        <v>2.578392</v>
      </c>
      <c r="AH8">
        <v>1.2558240000000001</v>
      </c>
      <c r="AI8">
        <v>0.63027</v>
      </c>
      <c r="AJ8">
        <v>0.977823</v>
      </c>
      <c r="AK8">
        <v>0.22961400000000001</v>
      </c>
      <c r="AL8">
        <v>7.9799999999999999E-4</v>
      </c>
      <c r="AM8">
        <v>3.8440000000000002E-3</v>
      </c>
      <c r="AN8">
        <v>0.42437999999999998</v>
      </c>
      <c r="AO8">
        <v>1.848E-3</v>
      </c>
      <c r="AP8" s="7">
        <v>8.978904</v>
      </c>
      <c r="AQ8" s="6">
        <v>11.863270725037374</v>
      </c>
      <c r="AR8" s="7">
        <v>8.9917636935152299</v>
      </c>
    </row>
    <row r="9" spans="3:49" x14ac:dyDescent="0.3">
      <c r="C9" t="s">
        <v>211</v>
      </c>
      <c r="D9" s="3">
        <v>43273</v>
      </c>
      <c r="E9">
        <v>0.19848930000000001</v>
      </c>
      <c r="F9">
        <v>0.29172500000000001</v>
      </c>
      <c r="G9">
        <v>0.1173025</v>
      </c>
      <c r="H9">
        <v>5.9558840000000002E-2</v>
      </c>
      <c r="I9">
        <v>4.8239680000000007E-2</v>
      </c>
      <c r="J9" s="5">
        <v>1.64271E-2</v>
      </c>
      <c r="K9" s="5">
        <v>6.1256799999999997E-3</v>
      </c>
      <c r="L9" s="5">
        <v>3.1116400000000002E-2</v>
      </c>
      <c r="M9" s="5">
        <v>1.5307359999999999E-2</v>
      </c>
      <c r="N9" s="6">
        <v>1.0734219999999999</v>
      </c>
      <c r="O9" s="6">
        <v>0.91223481522399008</v>
      </c>
      <c r="P9" s="6">
        <v>0.86344645633810502</v>
      </c>
      <c r="S9" s="14"/>
      <c r="T9">
        <v>0.12605661000000001</v>
      </c>
      <c r="U9">
        <v>0.20058199999999998</v>
      </c>
      <c r="V9">
        <v>4.6387499999999998E-2</v>
      </c>
      <c r="W9">
        <v>2.9445570000000001E-2</v>
      </c>
      <c r="X9">
        <v>2.0090549999999999E-2</v>
      </c>
      <c r="Y9" s="5">
        <v>4.80928E-3</v>
      </c>
      <c r="Z9" s="5">
        <v>3.78781E-3</v>
      </c>
      <c r="AA9" s="5">
        <v>1.3385640000000001E-2</v>
      </c>
      <c r="AB9" s="5">
        <v>8.5551199999999994E-3</v>
      </c>
      <c r="AC9" s="6">
        <v>0.61503799999999997</v>
      </c>
      <c r="AD9" s="6">
        <v>0.77786025952539006</v>
      </c>
      <c r="AE9" s="6">
        <v>0.51159372199489705</v>
      </c>
      <c r="AF9" s="14"/>
      <c r="AG9">
        <v>32.911270999999999</v>
      </c>
      <c r="AH9">
        <v>31.800639999999998</v>
      </c>
      <c r="AI9">
        <v>4.5427350000000004</v>
      </c>
      <c r="AJ9">
        <v>14.682722999999999</v>
      </c>
      <c r="AK9">
        <v>8.1302690000000002</v>
      </c>
      <c r="AL9" s="5">
        <v>0.13511399999999998</v>
      </c>
      <c r="AM9" s="5">
        <v>9.2906000000000002E-2</v>
      </c>
      <c r="AN9" s="5">
        <v>4.0980189999999999</v>
      </c>
      <c r="AO9" s="5">
        <v>0.30132799999999998</v>
      </c>
      <c r="AP9" s="6">
        <v>59.448397999999997</v>
      </c>
      <c r="AQ9" s="6">
        <v>75.602519961595604</v>
      </c>
      <c r="AR9" s="6">
        <v>127.55237986638519</v>
      </c>
      <c r="AV9" s="5"/>
      <c r="AW9" s="5"/>
    </row>
    <row r="10" spans="3:49" x14ac:dyDescent="0.3">
      <c r="C10" t="s">
        <v>212</v>
      </c>
      <c r="D10" s="3">
        <v>43278</v>
      </c>
      <c r="E10">
        <v>0.28400564</v>
      </c>
      <c r="F10">
        <v>0.36709990999999997</v>
      </c>
      <c r="G10">
        <v>5.822401E-2</v>
      </c>
      <c r="H10">
        <v>4.1505719999999996E-2</v>
      </c>
      <c r="I10">
        <v>5.2737400000000004E-2</v>
      </c>
      <c r="J10" s="5">
        <v>3.5521200000000003E-2</v>
      </c>
      <c r="K10" s="5">
        <v>1.222956E-2</v>
      </c>
      <c r="L10" s="5">
        <v>3.1665899999999997E-2</v>
      </c>
      <c r="M10" s="5">
        <v>3.8052809999999999E-2</v>
      </c>
      <c r="N10" s="7">
        <v>0.86716695999999993</v>
      </c>
      <c r="O10" s="7">
        <v>0.94245960839519682</v>
      </c>
      <c r="P10" s="12">
        <v>2.1830845775462637</v>
      </c>
      <c r="S10" s="15"/>
      <c r="T10">
        <v>0.10403818000000001</v>
      </c>
      <c r="U10">
        <v>0.19901832000000003</v>
      </c>
      <c r="V10">
        <v>3.0817250000000001E-2</v>
      </c>
      <c r="W10">
        <v>3.1362790000000002E-2</v>
      </c>
      <c r="X10">
        <v>1.4559300000000001E-2</v>
      </c>
      <c r="Y10" s="5">
        <v>1.8480960000000001E-2</v>
      </c>
      <c r="Z10" s="5">
        <v>9.2460200000000006E-3</v>
      </c>
      <c r="AA10" s="5">
        <v>1.3221200000000001E-2</v>
      </c>
      <c r="AB10" s="5">
        <v>2.9407870000000003E-2</v>
      </c>
      <c r="AC10" s="7">
        <v>0.52920084000000001</v>
      </c>
      <c r="AD10" s="7">
        <v>0.72241156098305526</v>
      </c>
      <c r="AE10" s="12">
        <v>1.5566906332202421</v>
      </c>
      <c r="AF10" s="15"/>
      <c r="AG10">
        <v>12.171218</v>
      </c>
      <c r="AH10">
        <v>18.139912000000002</v>
      </c>
      <c r="AI10">
        <v>6.1941959999999998</v>
      </c>
      <c r="AJ10">
        <v>15.037297000000001</v>
      </c>
      <c r="AK10">
        <v>2.689883</v>
      </c>
      <c r="AL10" s="5">
        <v>0.24343200000000001</v>
      </c>
      <c r="AM10" s="5">
        <v>0.209734</v>
      </c>
      <c r="AN10" s="5">
        <v>1.2036480000000001</v>
      </c>
      <c r="AO10" s="5">
        <v>2.0001180000000001</v>
      </c>
      <c r="AP10" s="7">
        <v>124.25509600000001</v>
      </c>
      <c r="AQ10" s="7">
        <v>101.6619746704569</v>
      </c>
      <c r="AR10" s="12">
        <v>384.79787853323728</v>
      </c>
      <c r="AV10" s="5"/>
      <c r="AW10" s="5"/>
    </row>
    <row r="11" spans="3:49" x14ac:dyDescent="0.3">
      <c r="C11" t="s">
        <v>269</v>
      </c>
      <c r="D11" s="3">
        <v>43286</v>
      </c>
      <c r="E11">
        <v>0.18368509999999999</v>
      </c>
      <c r="F11">
        <v>1.2775730000000001E-2</v>
      </c>
      <c r="G11">
        <v>2.7615000000000001E-2</v>
      </c>
      <c r="H11">
        <v>1.028608E-2</v>
      </c>
      <c r="I11">
        <v>3.4636399999999998E-2</v>
      </c>
      <c r="J11">
        <v>1.0611000000000001E-2</v>
      </c>
      <c r="K11">
        <v>4.83804E-3</v>
      </c>
      <c r="L11">
        <v>3.8600099999999998E-2</v>
      </c>
      <c r="M11">
        <v>2.129137E-2</v>
      </c>
      <c r="N11" s="7">
        <v>6.6352599999999998E-2</v>
      </c>
      <c r="O11" s="7">
        <v>1.3423441159084699</v>
      </c>
      <c r="P11" s="7">
        <v>1.38211216918646</v>
      </c>
      <c r="S11" s="13"/>
      <c r="T11">
        <v>8.7312200000000006E-2</v>
      </c>
      <c r="U11">
        <v>5.6721000000000002E-3</v>
      </c>
      <c r="V11">
        <v>1.5069900000000001E-2</v>
      </c>
      <c r="W11">
        <v>9.3452799999999992E-3</v>
      </c>
      <c r="X11">
        <v>6.8082999999999998E-3</v>
      </c>
      <c r="Y11">
        <v>4.6766999999999998E-3</v>
      </c>
      <c r="Z11">
        <v>2.3282400000000001E-3</v>
      </c>
      <c r="AA11">
        <v>1.63114E-2</v>
      </c>
      <c r="AB11">
        <v>1.4775150000000001E-2</v>
      </c>
      <c r="AC11" s="7">
        <v>5.6303079999999998E-2</v>
      </c>
      <c r="AD11" s="7">
        <v>1.1712843347661499</v>
      </c>
      <c r="AE11" s="7">
        <v>0.83047968060765598</v>
      </c>
      <c r="AF11" s="13"/>
      <c r="AG11">
        <v>5.461131</v>
      </c>
      <c r="AH11">
        <v>2.9846050000000002</v>
      </c>
      <c r="AI11">
        <v>0.95863500000000001</v>
      </c>
      <c r="AJ11">
        <v>3.0575999999999999</v>
      </c>
      <c r="AK11">
        <v>1.0906499999999999</v>
      </c>
      <c r="AL11">
        <v>8.3316000000000001E-2</v>
      </c>
      <c r="AM11">
        <v>6.0876E-2</v>
      </c>
      <c r="AN11">
        <v>0.85726600000000008</v>
      </c>
      <c r="AO11">
        <v>0.98501000000000005</v>
      </c>
      <c r="AP11" s="7">
        <v>8.6000700000000005</v>
      </c>
      <c r="AQ11" s="7">
        <v>56.307177959346198</v>
      </c>
      <c r="AR11" s="7">
        <v>160.64023019053201</v>
      </c>
    </row>
    <row r="12" spans="3:49" x14ac:dyDescent="0.3">
      <c r="C12" t="s">
        <v>270</v>
      </c>
      <c r="D12" s="3">
        <v>43292</v>
      </c>
      <c r="E12">
        <v>8.4387799999999999E-2</v>
      </c>
      <c r="F12">
        <v>3.9241860000000003E-2</v>
      </c>
      <c r="G12">
        <v>1.398051E-2</v>
      </c>
      <c r="H12">
        <v>1.3409519999999999E-2</v>
      </c>
      <c r="I12">
        <v>1.3545E-2</v>
      </c>
      <c r="J12">
        <v>3.2134799999999998E-2</v>
      </c>
      <c r="K12">
        <v>2.330627E-2</v>
      </c>
      <c r="L12">
        <v>9.4435000000000005E-3</v>
      </c>
      <c r="M12">
        <v>0.11254544</v>
      </c>
      <c r="N12" s="7">
        <v>0.14860380000000001</v>
      </c>
      <c r="O12" s="7">
        <v>0.30569108482435697</v>
      </c>
      <c r="P12" s="7">
        <v>0.76372085245273502</v>
      </c>
      <c r="S12" s="13"/>
      <c r="T12">
        <v>4.0902250000000001E-2</v>
      </c>
      <c r="U12">
        <v>3.0820859999999999E-2</v>
      </c>
      <c r="V12">
        <v>1.390716E-2</v>
      </c>
      <c r="W12">
        <v>8.44724E-3</v>
      </c>
      <c r="X12">
        <v>4.1279999999999997E-3</v>
      </c>
      <c r="Y12">
        <v>2.9149600000000001E-2</v>
      </c>
      <c r="Z12">
        <v>2.1807380000000001E-2</v>
      </c>
      <c r="AA12">
        <v>5.9589999999999999E-3</v>
      </c>
      <c r="AB12">
        <v>5.8544600000000002E-2</v>
      </c>
      <c r="AC12" s="7">
        <v>0.12864427000000001</v>
      </c>
      <c r="AD12" s="7">
        <v>0.23037589001255901</v>
      </c>
      <c r="AE12" s="7">
        <v>0.63245633093742104</v>
      </c>
      <c r="AF12" s="13"/>
      <c r="AG12">
        <v>4.5724410000000004</v>
      </c>
      <c r="AH12">
        <v>8.6287179999999992</v>
      </c>
      <c r="AI12">
        <v>2.4894989999999999</v>
      </c>
      <c r="AJ12">
        <v>3.1819199999999999</v>
      </c>
      <c r="AK12">
        <v>0.62242500000000001</v>
      </c>
      <c r="AL12">
        <v>0.20194000000000001</v>
      </c>
      <c r="AM12">
        <v>0.30859500000000001</v>
      </c>
      <c r="AN12">
        <v>0.36713499999999999</v>
      </c>
      <c r="AO12">
        <v>2.132072</v>
      </c>
      <c r="AP12" s="7">
        <v>21.664103000000001</v>
      </c>
      <c r="AQ12" s="7">
        <v>65.457764902606996</v>
      </c>
      <c r="AR12" s="7">
        <v>194.21182615106699</v>
      </c>
    </row>
    <row r="13" spans="3:49" x14ac:dyDescent="0.3">
      <c r="C13" t="s">
        <v>271</v>
      </c>
      <c r="D13" s="3">
        <v>43299</v>
      </c>
      <c r="E13">
        <v>8.6426000000000003E-3</v>
      </c>
      <c r="F13">
        <v>1.7580749999999999E-2</v>
      </c>
      <c r="G13">
        <v>1.09855E-2</v>
      </c>
      <c r="H13">
        <v>6.9071200000000001E-3</v>
      </c>
      <c r="I13" s="11">
        <v>1.9655999999999996E-3</v>
      </c>
      <c r="J13">
        <v>5.2268999999999996E-3</v>
      </c>
      <c r="K13">
        <v>4.23092E-3</v>
      </c>
      <c r="L13">
        <v>7.4562000000000001E-4</v>
      </c>
      <c r="M13">
        <v>1.21732E-2</v>
      </c>
      <c r="N13" s="7">
        <v>5.1790830000000003E-2</v>
      </c>
      <c r="O13" s="7">
        <v>7.7923547717549793E-2</v>
      </c>
      <c r="P13" s="7">
        <v>0.10880543019061401</v>
      </c>
      <c r="S13" s="13"/>
      <c r="T13">
        <v>5.9349499999999996E-3</v>
      </c>
      <c r="U13">
        <v>7.9486299999999999E-3</v>
      </c>
      <c r="V13">
        <v>1.0207000000000001E-2</v>
      </c>
      <c r="W13">
        <v>6.1322399999999997E-3</v>
      </c>
      <c r="X13" s="11">
        <v>1.5405E-3</v>
      </c>
      <c r="Y13">
        <v>3.1440000000000001E-3</v>
      </c>
      <c r="Z13">
        <v>3.9709999999999997E-3</v>
      </c>
      <c r="AA13">
        <v>7.1807999999999996E-4</v>
      </c>
      <c r="AB13">
        <v>7.2102800000000003E-3</v>
      </c>
      <c r="AC13" s="7">
        <v>4.532514E-2</v>
      </c>
      <c r="AD13" s="7">
        <v>4.6772292627666801E-2</v>
      </c>
      <c r="AE13" s="7">
        <v>4.7165103330964603E-2</v>
      </c>
      <c r="AF13" s="13"/>
      <c r="AG13">
        <v>1.2034</v>
      </c>
      <c r="AH13">
        <v>1.9477340000000001</v>
      </c>
      <c r="AI13">
        <v>0.88229999999999997</v>
      </c>
      <c r="AJ13">
        <v>1.1850320000000001</v>
      </c>
      <c r="AK13" s="11">
        <v>0.17004</v>
      </c>
      <c r="AL13">
        <v>8.6459999999999995E-2</v>
      </c>
      <c r="AM13">
        <v>0.10541200000000001</v>
      </c>
      <c r="AN13">
        <v>8.1906000000000007E-2</v>
      </c>
      <c r="AO13">
        <v>0.44947199999999998</v>
      </c>
      <c r="AP13" s="7">
        <v>8.4249899999999993</v>
      </c>
      <c r="AQ13" s="7">
        <v>21.61515659298</v>
      </c>
      <c r="AR13" s="7">
        <v>33.051760390496902</v>
      </c>
    </row>
    <row r="14" spans="3:49" x14ac:dyDescent="0.3">
      <c r="C14" t="s">
        <v>272</v>
      </c>
      <c r="D14" s="3">
        <v>43307</v>
      </c>
      <c r="E14">
        <v>2.7655599999999998E-3</v>
      </c>
      <c r="F14">
        <v>2.26968E-3</v>
      </c>
      <c r="G14" s="9">
        <v>6.8624999999999997E-3</v>
      </c>
      <c r="H14">
        <v>2.5982499999999999E-3</v>
      </c>
      <c r="I14" s="11">
        <v>5.5814999999999999E-4</v>
      </c>
      <c r="J14">
        <v>1.37261E-3</v>
      </c>
      <c r="K14">
        <v>2.1451199999999999E-3</v>
      </c>
      <c r="L14">
        <v>8.3070000000000003E-5</v>
      </c>
      <c r="M14">
        <v>5.40765E-3</v>
      </c>
      <c r="N14" s="7">
        <v>1.5382399999999999E-2</v>
      </c>
      <c r="O14" s="7">
        <v>3.4918148019976801E-2</v>
      </c>
      <c r="P14" s="7">
        <v>2.5689381106756701E-2</v>
      </c>
      <c r="S14" s="13"/>
      <c r="T14">
        <v>2.4285800000000001E-3</v>
      </c>
      <c r="U14">
        <v>1.93772E-3</v>
      </c>
      <c r="V14" s="9">
        <v>4.8678000000000003E-3</v>
      </c>
      <c r="W14">
        <v>1.85725E-3</v>
      </c>
      <c r="X14" s="11">
        <v>4.4102999999999997E-4</v>
      </c>
      <c r="Y14">
        <v>8.9393999999999997E-4</v>
      </c>
      <c r="Z14">
        <v>1.22298E-3</v>
      </c>
      <c r="AA14">
        <v>5.1999999999999997E-5</v>
      </c>
      <c r="AB14">
        <v>3.2207999999999998E-3</v>
      </c>
      <c r="AC14" s="7">
        <v>1.24773E-2</v>
      </c>
      <c r="AD14" s="7">
        <v>3.0675756204465599E-2</v>
      </c>
      <c r="AE14" s="7">
        <v>1.1135862541842401E-2</v>
      </c>
      <c r="AF14" s="13"/>
      <c r="AG14">
        <v>0.42877799999999999</v>
      </c>
      <c r="AH14">
        <v>0.53731200000000001</v>
      </c>
      <c r="AI14" s="9">
        <v>0.37331999999999999</v>
      </c>
      <c r="AJ14">
        <v>0.4047</v>
      </c>
      <c r="AK14" s="11">
        <v>6.9723000000000007E-2</v>
      </c>
      <c r="AL14">
        <v>2.6311000000000001E-2</v>
      </c>
      <c r="AM14">
        <v>3.7932E-2</v>
      </c>
      <c r="AN14">
        <v>1.0933E-2</v>
      </c>
      <c r="AO14">
        <v>0.11254500000000001</v>
      </c>
      <c r="AP14" s="7">
        <v>2.4662000000000002</v>
      </c>
      <c r="AQ14" s="7">
        <v>17.630401371768698</v>
      </c>
      <c r="AR14" s="7">
        <v>7.8036479193473696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W14"/>
  <sheetViews>
    <sheetView zoomScale="77" zoomScaleNormal="77" workbookViewId="0">
      <selection activeCell="O8" sqref="O8:O9"/>
    </sheetView>
  </sheetViews>
  <sheetFormatPr defaultRowHeight="14.4" x14ac:dyDescent="0.3"/>
  <cols>
    <col min="21" max="21" width="11" bestFit="1" customWidth="1"/>
  </cols>
  <sheetData>
    <row r="1" spans="3:49" x14ac:dyDescent="0.3">
      <c r="D1" t="s">
        <v>198</v>
      </c>
      <c r="E1" t="s">
        <v>72</v>
      </c>
      <c r="F1" t="s">
        <v>86</v>
      </c>
      <c r="G1" t="s">
        <v>89</v>
      </c>
      <c r="H1" t="s">
        <v>92</v>
      </c>
      <c r="I1" t="s">
        <v>78</v>
      </c>
      <c r="J1" t="s">
        <v>94</v>
      </c>
      <c r="K1" t="s">
        <v>96</v>
      </c>
      <c r="L1" t="s">
        <v>75</v>
      </c>
      <c r="M1" t="s">
        <v>87</v>
      </c>
      <c r="N1" t="s">
        <v>90</v>
      </c>
      <c r="O1" t="s">
        <v>81</v>
      </c>
      <c r="P1" t="s">
        <v>84</v>
      </c>
      <c r="T1" t="s">
        <v>73</v>
      </c>
      <c r="U1" t="s">
        <v>199</v>
      </c>
      <c r="V1" t="s">
        <v>201</v>
      </c>
      <c r="W1" t="s">
        <v>203</v>
      </c>
      <c r="X1" t="s">
        <v>79</v>
      </c>
      <c r="Y1" t="s">
        <v>213</v>
      </c>
      <c r="Z1" t="s">
        <v>97</v>
      </c>
      <c r="AA1" t="s">
        <v>76</v>
      </c>
      <c r="AB1" t="s">
        <v>214</v>
      </c>
      <c r="AC1" t="s">
        <v>215</v>
      </c>
      <c r="AD1" t="s">
        <v>82</v>
      </c>
      <c r="AE1" t="s">
        <v>216</v>
      </c>
      <c r="AG1" t="s">
        <v>74</v>
      </c>
      <c r="AH1" t="s">
        <v>200</v>
      </c>
      <c r="AI1" t="s">
        <v>202</v>
      </c>
      <c r="AJ1" t="s">
        <v>93</v>
      </c>
      <c r="AK1" t="s">
        <v>80</v>
      </c>
      <c r="AL1" t="s">
        <v>95</v>
      </c>
      <c r="AM1" t="s">
        <v>98</v>
      </c>
      <c r="AN1" t="s">
        <v>77</v>
      </c>
      <c r="AO1" t="s">
        <v>88</v>
      </c>
      <c r="AP1" t="s">
        <v>91</v>
      </c>
      <c r="AQ1" t="s">
        <v>83</v>
      </c>
      <c r="AR1" t="s">
        <v>85</v>
      </c>
    </row>
    <row r="2" spans="3:49" x14ac:dyDescent="0.3">
      <c r="C2" t="s">
        <v>204</v>
      </c>
      <c r="D2" s="3">
        <v>43222</v>
      </c>
      <c r="E2" s="7">
        <v>0.42074400000000001</v>
      </c>
      <c r="F2" s="7">
        <v>0.2028528</v>
      </c>
      <c r="G2" s="7">
        <v>3.3059999999999999E-2</v>
      </c>
      <c r="H2" s="7">
        <v>4.1150109999999997E-2</v>
      </c>
      <c r="I2" s="7">
        <v>0.13483499999999998</v>
      </c>
      <c r="J2" s="6">
        <v>5.7469649999999997E-2</v>
      </c>
      <c r="K2" s="6">
        <v>1.7404559999999999E-2</v>
      </c>
      <c r="L2" s="7">
        <v>0.12741949999999999</v>
      </c>
      <c r="M2" s="7">
        <v>9.9550260000000002E-2</v>
      </c>
      <c r="N2" s="7">
        <v>0.48554639999999999</v>
      </c>
      <c r="O2" s="7">
        <v>0.57774772989225498</v>
      </c>
      <c r="P2" s="7">
        <v>1.3890977653768939</v>
      </c>
      <c r="T2" s="7">
        <v>7.9274120000000003E-2</v>
      </c>
      <c r="U2" s="7">
        <v>5.2495200000000006E-2</v>
      </c>
      <c r="V2" s="7">
        <v>9.8353499999999996E-3</v>
      </c>
      <c r="W2" s="7">
        <v>1.8011389999999999E-2</v>
      </c>
      <c r="X2" s="7">
        <v>2.0953300000000001E-2</v>
      </c>
      <c r="Y2" s="6">
        <v>1.488401E-2</v>
      </c>
      <c r="Z2" s="6">
        <v>8.4334400000000004E-3</v>
      </c>
      <c r="AA2" s="7">
        <v>2.1797199999999999E-2</v>
      </c>
      <c r="AB2" s="7">
        <v>3.784419E-2</v>
      </c>
      <c r="AC2" s="7">
        <v>0.14017752</v>
      </c>
      <c r="AD2" s="7">
        <v>0.36284308187930298</v>
      </c>
      <c r="AE2" s="7">
        <v>0.96127173215843498</v>
      </c>
      <c r="AG2" s="7">
        <v>9.7783359999999995</v>
      </c>
      <c r="AH2" s="7">
        <v>6.838152</v>
      </c>
      <c r="AI2" s="7">
        <v>1.68055</v>
      </c>
      <c r="AJ2" s="7">
        <v>3.6680130000000002</v>
      </c>
      <c r="AK2" s="7">
        <v>1.5654049999999999</v>
      </c>
      <c r="AL2" s="6">
        <v>0.42837800000000004</v>
      </c>
      <c r="AM2" s="6">
        <v>0.30637599999999998</v>
      </c>
      <c r="AN2" s="7">
        <v>1.365796</v>
      </c>
      <c r="AO2" s="7">
        <v>4.8993389999999994</v>
      </c>
      <c r="AP2" s="7">
        <v>19.531583999999999</v>
      </c>
      <c r="AQ2" s="7">
        <v>103.119216032284</v>
      </c>
      <c r="AR2" s="7">
        <v>209.68795840349941</v>
      </c>
    </row>
    <row r="3" spans="3:49" x14ac:dyDescent="0.3">
      <c r="C3" t="s">
        <v>205</v>
      </c>
      <c r="D3" s="3">
        <v>43229</v>
      </c>
      <c r="E3" s="7">
        <v>1.6719540000000001E-2</v>
      </c>
      <c r="F3" s="7">
        <v>5.9218200000000004E-3</v>
      </c>
      <c r="G3" s="7">
        <v>4.5565844999999996</v>
      </c>
      <c r="H3" s="7">
        <v>1.538808E-2</v>
      </c>
      <c r="I3" s="7">
        <v>7.2377600000000002E-3</v>
      </c>
      <c r="J3" s="7">
        <v>1.5925680000000001E-2</v>
      </c>
      <c r="K3" s="7">
        <v>3.4144000000000002E-3</v>
      </c>
      <c r="L3" s="7">
        <v>3.8368E-3</v>
      </c>
      <c r="M3" s="7">
        <v>2.5350000000000001E-2</v>
      </c>
      <c r="N3" s="7">
        <v>4.428636</v>
      </c>
      <c r="O3" s="7">
        <v>5.2156298425123197E-2</v>
      </c>
      <c r="P3" s="7">
        <v>0.28718506908206998</v>
      </c>
      <c r="T3" s="7">
        <v>9.6434799999999994E-3</v>
      </c>
      <c r="U3" s="7">
        <v>3.8777400000000002E-3</v>
      </c>
      <c r="V3" s="16">
        <v>-999</v>
      </c>
      <c r="W3" s="7">
        <v>1.0549559999999999E-2</v>
      </c>
      <c r="X3" s="7">
        <v>2.3354399999999998E-3</v>
      </c>
      <c r="Y3" s="7">
        <v>7.0758899999999996E-3</v>
      </c>
      <c r="Z3" s="7">
        <v>2.4443999999999998E-3</v>
      </c>
      <c r="AA3" s="7">
        <v>1.3235199999999999E-3</v>
      </c>
      <c r="AB3" s="7">
        <v>1.8768750000000001E-2</v>
      </c>
      <c r="AC3" s="7">
        <v>1.675424</v>
      </c>
      <c r="AD3" s="7">
        <v>4.1290402919889203E-2</v>
      </c>
      <c r="AE3" s="7">
        <v>0.15348446469830601</v>
      </c>
      <c r="AG3" s="7">
        <v>3.1059519999999998</v>
      </c>
      <c r="AH3" s="7">
        <v>1.5661259999999999</v>
      </c>
      <c r="AI3" s="7">
        <v>28.041810999999999</v>
      </c>
      <c r="AJ3" s="7">
        <v>2.2923480000000001</v>
      </c>
      <c r="AK3" s="7">
        <v>0.39976</v>
      </c>
      <c r="AL3" s="7">
        <v>0.13994100000000001</v>
      </c>
      <c r="AM3" s="7">
        <v>8.7300000000000003E-2</v>
      </c>
      <c r="AN3" s="7">
        <v>0.29075200000000001</v>
      </c>
      <c r="AO3" s="7">
        <v>1.0075000000000001</v>
      </c>
      <c r="AP3" s="7">
        <v>52.316136</v>
      </c>
      <c r="AQ3" s="7">
        <v>33.653230650496198</v>
      </c>
      <c r="AR3" s="7">
        <v>41.5461066605395</v>
      </c>
    </row>
    <row r="4" spans="3:49" x14ac:dyDescent="0.3">
      <c r="C4" t="s">
        <v>206</v>
      </c>
      <c r="D4" s="3">
        <v>43236</v>
      </c>
      <c r="E4" s="7">
        <v>5.9943999999999997E-2</v>
      </c>
      <c r="F4" s="7">
        <v>3.2452000000000002E-3</v>
      </c>
      <c r="G4" s="7">
        <v>0.38353199999999998</v>
      </c>
      <c r="H4" s="7">
        <v>1.392006E-2</v>
      </c>
      <c r="I4" s="7">
        <v>9.7555000000000003E-3</v>
      </c>
      <c r="J4" s="7">
        <v>2.5496099999999999E-3</v>
      </c>
      <c r="K4" s="7">
        <v>2.8009799999999998E-3</v>
      </c>
      <c r="L4" s="17">
        <v>-999</v>
      </c>
      <c r="M4" s="7">
        <v>3.2525999999999999E-2</v>
      </c>
      <c r="N4" s="7">
        <v>0.35486699999999999</v>
      </c>
      <c r="O4" s="7">
        <v>4.3824153190073899E-2</v>
      </c>
      <c r="P4" s="7">
        <v>0.25892894517480602</v>
      </c>
      <c r="T4" s="7">
        <v>1.26024E-2</v>
      </c>
      <c r="U4" s="7">
        <v>1.5827E-3</v>
      </c>
      <c r="V4" s="7">
        <v>0.26032749999999999</v>
      </c>
      <c r="W4" s="7">
        <v>9.0320999999999995E-3</v>
      </c>
      <c r="X4" s="7">
        <v>2.1121999999999998E-3</v>
      </c>
      <c r="Y4" s="7">
        <v>8.208E-4</v>
      </c>
      <c r="Z4" s="7">
        <v>1.1337299999999999E-3</v>
      </c>
      <c r="AA4" s="17">
        <v>-999</v>
      </c>
      <c r="AB4" s="7">
        <v>4.0032000000000002E-3</v>
      </c>
      <c r="AC4" s="7">
        <v>9.4116900000000003E-2</v>
      </c>
      <c r="AD4" s="7">
        <v>2.8047458041647301E-2</v>
      </c>
      <c r="AE4" s="7">
        <v>5.1627422707637101E-2</v>
      </c>
      <c r="AG4" s="7">
        <v>2.4874399999999999</v>
      </c>
      <c r="AH4" s="7">
        <v>0.67564000000000002</v>
      </c>
      <c r="AI4" s="7">
        <v>1.77332</v>
      </c>
      <c r="AJ4" s="7">
        <v>1.572648</v>
      </c>
      <c r="AK4" s="7">
        <v>0.38932499999999998</v>
      </c>
      <c r="AL4" s="7">
        <v>4.0014000000000001E-2</v>
      </c>
      <c r="AM4" s="7">
        <v>5.1299999999999998E-2</v>
      </c>
      <c r="AN4" s="17">
        <v>-999</v>
      </c>
      <c r="AO4" s="7">
        <v>0.17236000000000001</v>
      </c>
      <c r="AP4" s="7">
        <v>4.9681379999999997</v>
      </c>
      <c r="AQ4" s="7">
        <v>10.839173889011599</v>
      </c>
      <c r="AR4" s="7">
        <v>16.660137634489001</v>
      </c>
    </row>
    <row r="5" spans="3:49" x14ac:dyDescent="0.3">
      <c r="C5" t="s">
        <v>207</v>
      </c>
      <c r="D5" s="3">
        <v>43243</v>
      </c>
      <c r="E5" s="7">
        <v>1.033129E-2</v>
      </c>
      <c r="F5" s="7">
        <v>2.6269499999999999E-3</v>
      </c>
      <c r="G5" s="7">
        <v>0.17939250000000001</v>
      </c>
      <c r="H5" s="7">
        <v>1.222059E-2</v>
      </c>
      <c r="I5" s="7">
        <v>7.5497400000000001E-3</v>
      </c>
      <c r="J5" s="7">
        <v>2.75319E-3</v>
      </c>
      <c r="K5" s="7">
        <v>6.5618000000000002E-4</v>
      </c>
      <c r="L5" s="7">
        <v>2.5355500000000001E-3</v>
      </c>
      <c r="M5" s="7">
        <v>1.42085E-3</v>
      </c>
      <c r="N5" s="7">
        <v>3.5815600000000003E-2</v>
      </c>
      <c r="O5" s="7">
        <v>2.7498298475881301E-2</v>
      </c>
      <c r="P5" s="7">
        <v>5.6227706823705002E-2</v>
      </c>
      <c r="T5" s="7">
        <v>6.9588999999999996E-3</v>
      </c>
      <c r="U5" s="7">
        <v>1.7679E-3</v>
      </c>
      <c r="V5" s="7">
        <v>0.124821</v>
      </c>
      <c r="W5" s="7">
        <v>8.1012900000000006E-3</v>
      </c>
      <c r="X5" s="7">
        <v>1.51497E-3</v>
      </c>
      <c r="Y5" s="7">
        <v>7.1069999999999998E-4</v>
      </c>
      <c r="Z5" s="7">
        <v>3.1304E-4</v>
      </c>
      <c r="AA5" s="7">
        <v>9.7868999999999994E-4</v>
      </c>
      <c r="AB5" s="7">
        <v>7.5359999999999999E-4</v>
      </c>
      <c r="AC5" s="7">
        <v>3.4670600000000003E-2</v>
      </c>
      <c r="AD5" s="7">
        <v>2.6495756343948101E-2</v>
      </c>
      <c r="AE5" s="7">
        <v>3.1394495095067199E-2</v>
      </c>
      <c r="AG5" s="7">
        <v>2.746089</v>
      </c>
      <c r="AH5" s="7">
        <v>0.658605</v>
      </c>
      <c r="AI5" s="7">
        <v>0.849024</v>
      </c>
      <c r="AJ5" s="7">
        <v>1.199174</v>
      </c>
      <c r="AK5" s="7">
        <v>0.36576900000000001</v>
      </c>
      <c r="AL5" s="7">
        <v>2.9354999999999999E-2</v>
      </c>
      <c r="AM5" s="7">
        <v>1.4749E-2</v>
      </c>
      <c r="AN5" s="7">
        <v>0.28520899999999999</v>
      </c>
      <c r="AO5" s="7">
        <v>6.3585000000000003E-2</v>
      </c>
      <c r="AP5" s="7">
        <v>3.5357599999999998</v>
      </c>
      <c r="AQ5" s="7">
        <v>7.5333880199549696</v>
      </c>
      <c r="AR5" s="7">
        <v>18.703810305315201</v>
      </c>
    </row>
    <row r="6" spans="3:49" x14ac:dyDescent="0.3">
      <c r="C6" t="s">
        <v>208</v>
      </c>
      <c r="D6" s="3">
        <v>43250</v>
      </c>
      <c r="E6">
        <v>8.7090999999999991E-3</v>
      </c>
      <c r="F6">
        <v>1.9719999999999998E-3</v>
      </c>
      <c r="G6">
        <v>0.30508350000000001</v>
      </c>
      <c r="H6">
        <v>1.0473959999999999E-2</v>
      </c>
      <c r="I6">
        <v>9.3708000000000003E-3</v>
      </c>
      <c r="J6">
        <v>8.0444999999999996E-4</v>
      </c>
      <c r="K6" s="11">
        <v>3.5500499999999998E-4</v>
      </c>
      <c r="L6">
        <v>2.1603299999999998E-3</v>
      </c>
      <c r="M6">
        <v>1.1866800000000001E-3</v>
      </c>
      <c r="N6" s="7">
        <v>0.1114764</v>
      </c>
      <c r="O6" s="7">
        <v>3.8931180042748599E-2</v>
      </c>
      <c r="P6" s="7">
        <v>9.1105827041951595E-2</v>
      </c>
      <c r="S6" s="13"/>
      <c r="T6">
        <v>2.8165600000000001E-3</v>
      </c>
      <c r="U6">
        <v>8.12E-4</v>
      </c>
      <c r="V6">
        <v>0.19062399999999999</v>
      </c>
      <c r="W6">
        <v>3.8822399999999999E-3</v>
      </c>
      <c r="X6">
        <v>8.7954000000000005E-4</v>
      </c>
      <c r="Y6">
        <v>1.4878E-4</v>
      </c>
      <c r="Z6" s="11">
        <v>1.15575E-4</v>
      </c>
      <c r="AA6">
        <v>9.0521999999999998E-4</v>
      </c>
      <c r="AB6">
        <v>4.147E-4</v>
      </c>
      <c r="AC6" s="7">
        <v>0.1155154</v>
      </c>
      <c r="AD6" s="7">
        <v>2.44318842497015E-2</v>
      </c>
      <c r="AE6" s="7">
        <v>5.86906378552862E-2</v>
      </c>
      <c r="AF6" s="13"/>
      <c r="AG6">
        <v>1.971592</v>
      </c>
      <c r="AH6">
        <v>0.64612000000000003</v>
      </c>
      <c r="AI6">
        <v>1.6237079999999999</v>
      </c>
      <c r="AJ6">
        <v>1.488192</v>
      </c>
      <c r="AK6">
        <v>0.46443000000000001</v>
      </c>
      <c r="AL6">
        <v>1.3667E-2</v>
      </c>
      <c r="AM6" s="11">
        <v>4.8300000000000001E-3</v>
      </c>
      <c r="AN6">
        <v>0.37813799999999997</v>
      </c>
      <c r="AO6">
        <v>5.8057999999999998E-2</v>
      </c>
      <c r="AP6" s="7">
        <v>16.11561</v>
      </c>
      <c r="AQ6" s="7">
        <v>9.2475823561954194</v>
      </c>
      <c r="AR6" s="7">
        <v>17.079041634603499</v>
      </c>
    </row>
    <row r="7" spans="3:49" x14ac:dyDescent="0.3">
      <c r="C7" t="s">
        <v>209</v>
      </c>
      <c r="D7" s="3">
        <v>43258</v>
      </c>
      <c r="E7">
        <v>7.4950399999999997E-3</v>
      </c>
      <c r="F7">
        <v>-999</v>
      </c>
      <c r="G7">
        <v>8.48415E-2</v>
      </c>
      <c r="H7">
        <v>8.2026000000000009E-3</v>
      </c>
      <c r="I7">
        <v>2.4324300000000002E-3</v>
      </c>
      <c r="J7">
        <v>3.392E-3</v>
      </c>
      <c r="K7">
        <v>8.5154999999999996E-4</v>
      </c>
      <c r="L7">
        <v>8.832E-4</v>
      </c>
      <c r="M7">
        <v>2.4899700000000002E-3</v>
      </c>
      <c r="N7" s="7">
        <v>6.0455040000000002E-2</v>
      </c>
      <c r="O7" s="7">
        <v>8.3772679633447894E-2</v>
      </c>
      <c r="P7" s="7">
        <v>3.7960169139565299E-2</v>
      </c>
      <c r="S7" s="13"/>
      <c r="T7">
        <v>4.3590399999999998E-3</v>
      </c>
      <c r="U7">
        <v>1.76326E-3</v>
      </c>
      <c r="V7">
        <v>5.1008999999999999E-2</v>
      </c>
      <c r="W7">
        <v>4.8545999999999997E-3</v>
      </c>
      <c r="X7">
        <v>1.1113200000000001E-3</v>
      </c>
      <c r="Y7">
        <v>6.5932000000000002E-4</v>
      </c>
      <c r="Z7">
        <v>2.4254999999999999E-4</v>
      </c>
      <c r="AA7">
        <v>5.2439999999999995E-4</v>
      </c>
      <c r="AB7">
        <v>8.6171999999999996E-4</v>
      </c>
      <c r="AC7" s="7">
        <v>4.9366140000000003E-2</v>
      </c>
      <c r="AD7" s="7">
        <v>6.1466344819807901E-2</v>
      </c>
      <c r="AE7" s="7">
        <v>2.9150847187345501E-2</v>
      </c>
      <c r="AF7" s="13"/>
      <c r="AG7">
        <v>1.658944</v>
      </c>
      <c r="AH7">
        <v>0.72011000000000003</v>
      </c>
      <c r="AI7">
        <v>0.829677</v>
      </c>
      <c r="AJ7">
        <v>0.95975999999999995</v>
      </c>
      <c r="AK7">
        <v>0.29427300000000001</v>
      </c>
      <c r="AL7">
        <v>2.6499999999999999E-2</v>
      </c>
      <c r="AM7">
        <v>9.5549999999999993E-3</v>
      </c>
      <c r="AN7">
        <v>0.21509600000000001</v>
      </c>
      <c r="AO7">
        <v>6.4629000000000006E-2</v>
      </c>
      <c r="AP7" s="7">
        <v>8.1236460000000008</v>
      </c>
      <c r="AQ7" s="7">
        <v>15.7135736353864</v>
      </c>
      <c r="AR7" s="7">
        <v>20.781991332736698</v>
      </c>
    </row>
    <row r="8" spans="3:49" x14ac:dyDescent="0.3">
      <c r="C8" t="s">
        <v>210</v>
      </c>
      <c r="D8" s="3">
        <v>43264</v>
      </c>
      <c r="E8">
        <v>1.137994E-2</v>
      </c>
      <c r="F8">
        <v>6.0482699999999997E-3</v>
      </c>
      <c r="G8">
        <v>6.4296000000000006E-2</v>
      </c>
      <c r="H8">
        <v>1.445697E-2</v>
      </c>
      <c r="I8">
        <v>4.6008000000000004E-3</v>
      </c>
      <c r="J8">
        <v>4.2719999999999998E-5</v>
      </c>
      <c r="K8">
        <v>4.6809999999999999E-4</v>
      </c>
      <c r="L8">
        <v>2.9997000000000001E-3</v>
      </c>
      <c r="M8">
        <v>1.6511999999999999E-4</v>
      </c>
      <c r="N8" s="7">
        <v>0.14284620000000001</v>
      </c>
      <c r="O8" s="6">
        <v>5.0103373264526199E-2</v>
      </c>
      <c r="P8" s="7">
        <v>1.7851295568008199E-2</v>
      </c>
      <c r="S8" s="13"/>
      <c r="T8">
        <v>6.40619E-3</v>
      </c>
      <c r="U8">
        <v>2.6316899999999999E-3</v>
      </c>
      <c r="V8">
        <v>4.1242500000000001E-2</v>
      </c>
      <c r="W8">
        <v>5.5370699999999998E-3</v>
      </c>
      <c r="X8">
        <v>2.1086999999999998E-3</v>
      </c>
      <c r="Y8">
        <v>-999</v>
      </c>
      <c r="Z8" s="13">
        <v>-999</v>
      </c>
      <c r="AA8">
        <v>1.3959E-3</v>
      </c>
      <c r="AB8">
        <v>6.3360000000000003E-5</v>
      </c>
      <c r="AC8" s="7">
        <v>9.9765599999999996E-2</v>
      </c>
      <c r="AD8" s="6">
        <v>3.32385123290811E-2</v>
      </c>
      <c r="AE8" s="7">
        <v>1.0617437233259801E-2</v>
      </c>
      <c r="AF8" s="13"/>
      <c r="AG8">
        <v>2.578392</v>
      </c>
      <c r="AH8">
        <v>1.2558240000000001</v>
      </c>
      <c r="AI8">
        <v>0.63027</v>
      </c>
      <c r="AJ8">
        <v>0.977823</v>
      </c>
      <c r="AK8">
        <v>0.22961400000000001</v>
      </c>
      <c r="AL8">
        <v>7.9799999999999999E-4</v>
      </c>
      <c r="AM8">
        <v>3.8440000000000002E-3</v>
      </c>
      <c r="AN8">
        <v>0.42437999999999998</v>
      </c>
      <c r="AO8">
        <v>1.848E-3</v>
      </c>
      <c r="AP8" s="7">
        <v>8.978904</v>
      </c>
      <c r="AQ8" s="6">
        <v>11.85452360899246</v>
      </c>
      <c r="AR8" s="7">
        <v>8.9917636935152299</v>
      </c>
    </row>
    <row r="9" spans="3:49" x14ac:dyDescent="0.3">
      <c r="C9" t="s">
        <v>211</v>
      </c>
      <c r="D9" s="3">
        <v>43273</v>
      </c>
      <c r="E9">
        <v>0.19848930000000001</v>
      </c>
      <c r="F9">
        <v>0.29172500000000001</v>
      </c>
      <c r="G9">
        <v>0.1173025</v>
      </c>
      <c r="H9">
        <v>5.9558840000000002E-2</v>
      </c>
      <c r="I9">
        <v>4.8239680000000007E-2</v>
      </c>
      <c r="J9" s="5">
        <v>1.64271E-2</v>
      </c>
      <c r="K9" s="5">
        <v>6.1256799999999997E-3</v>
      </c>
      <c r="L9" s="5">
        <v>3.1116400000000002E-2</v>
      </c>
      <c r="M9" s="5">
        <v>1.5307359999999999E-2</v>
      </c>
      <c r="N9" s="6">
        <v>1.0734219999999999</v>
      </c>
      <c r="O9" s="6">
        <v>0.91223481522399008</v>
      </c>
      <c r="P9" s="6">
        <v>0.86344645633810502</v>
      </c>
      <c r="S9" s="14"/>
      <c r="T9">
        <v>0.12605661000000001</v>
      </c>
      <c r="U9">
        <v>0.20058199999999998</v>
      </c>
      <c r="V9">
        <v>4.6387499999999998E-2</v>
      </c>
      <c r="W9">
        <v>2.9445570000000001E-2</v>
      </c>
      <c r="X9">
        <v>2.0090549999999999E-2</v>
      </c>
      <c r="Y9" s="5">
        <v>4.80928E-3</v>
      </c>
      <c r="Z9" s="5">
        <v>3.78781E-3</v>
      </c>
      <c r="AA9" s="5">
        <v>1.3385640000000001E-2</v>
      </c>
      <c r="AB9" s="5">
        <v>8.5551199999999994E-3</v>
      </c>
      <c r="AC9" s="6">
        <v>0.61503799999999997</v>
      </c>
      <c r="AD9" s="6">
        <v>0.77786025952539006</v>
      </c>
      <c r="AE9" s="6">
        <v>0.51159372199489705</v>
      </c>
      <c r="AF9" s="14"/>
      <c r="AG9">
        <v>32.911270999999999</v>
      </c>
      <c r="AH9">
        <v>31.800639999999998</v>
      </c>
      <c r="AI9">
        <v>4.5427350000000004</v>
      </c>
      <c r="AJ9">
        <v>14.682722999999999</v>
      </c>
      <c r="AK9">
        <v>8.1302690000000002</v>
      </c>
      <c r="AL9" s="5">
        <v>0.13511399999999998</v>
      </c>
      <c r="AM9" s="5">
        <v>9.2906000000000002E-2</v>
      </c>
      <c r="AN9" s="5">
        <v>4.0980189999999999</v>
      </c>
      <c r="AO9" s="5">
        <v>0.30132799999999998</v>
      </c>
      <c r="AP9" s="6">
        <v>59.448397999999997</v>
      </c>
      <c r="AQ9" s="6">
        <v>75.602519961595604</v>
      </c>
      <c r="AR9" s="6">
        <v>127.55237986638519</v>
      </c>
      <c r="AV9" s="5"/>
      <c r="AW9" s="5"/>
    </row>
    <row r="10" spans="3:49" x14ac:dyDescent="0.3">
      <c r="C10" t="s">
        <v>212</v>
      </c>
      <c r="D10" s="3">
        <v>43278</v>
      </c>
      <c r="E10">
        <v>0.28400564</v>
      </c>
      <c r="F10">
        <v>0.36709990999999997</v>
      </c>
      <c r="G10">
        <v>5.822401E-2</v>
      </c>
      <c r="H10">
        <v>4.1505719999999996E-2</v>
      </c>
      <c r="I10">
        <v>5.2737400000000004E-2</v>
      </c>
      <c r="J10" s="5">
        <v>3.5521200000000003E-2</v>
      </c>
      <c r="K10" s="5">
        <v>1.222956E-2</v>
      </c>
      <c r="L10" s="5">
        <v>3.1665899999999997E-2</v>
      </c>
      <c r="M10" s="5">
        <v>3.8052809999999999E-2</v>
      </c>
      <c r="N10" s="7">
        <v>0.86716695999999993</v>
      </c>
      <c r="O10" s="7">
        <v>0.94245960839519682</v>
      </c>
      <c r="P10" s="12">
        <v>2.1830845775462637</v>
      </c>
      <c r="S10" s="15"/>
      <c r="T10">
        <v>0.10403818000000001</v>
      </c>
      <c r="U10">
        <v>0.19901832000000003</v>
      </c>
      <c r="V10">
        <v>3.0817250000000001E-2</v>
      </c>
      <c r="W10">
        <v>3.1362790000000002E-2</v>
      </c>
      <c r="X10">
        <v>1.4559300000000001E-2</v>
      </c>
      <c r="Y10" s="5">
        <v>1.8480960000000001E-2</v>
      </c>
      <c r="Z10" s="5">
        <v>9.2460200000000006E-3</v>
      </c>
      <c r="AA10" s="5">
        <v>1.3221200000000001E-2</v>
      </c>
      <c r="AB10" s="5">
        <v>2.9407870000000003E-2</v>
      </c>
      <c r="AC10" s="7">
        <v>0.52920084000000001</v>
      </c>
      <c r="AD10" s="7">
        <v>0.72241156098305526</v>
      </c>
      <c r="AE10" s="12">
        <v>1.5566906332202421</v>
      </c>
      <c r="AF10" s="15"/>
      <c r="AG10">
        <v>12.171218</v>
      </c>
      <c r="AH10">
        <v>18.139912000000002</v>
      </c>
      <c r="AI10">
        <v>6.1941959999999998</v>
      </c>
      <c r="AJ10">
        <v>15.037297000000001</v>
      </c>
      <c r="AK10">
        <v>2.689883</v>
      </c>
      <c r="AL10" s="5">
        <v>0.24343200000000001</v>
      </c>
      <c r="AM10" s="5">
        <v>0.209734</v>
      </c>
      <c r="AN10" s="5">
        <v>1.2036480000000001</v>
      </c>
      <c r="AO10" s="5">
        <v>2.0001180000000001</v>
      </c>
      <c r="AP10" s="7">
        <v>124.25509600000001</v>
      </c>
      <c r="AQ10" s="7">
        <v>101.6619746704569</v>
      </c>
      <c r="AR10" s="12">
        <v>384.79787853323728</v>
      </c>
      <c r="AV10" s="5"/>
      <c r="AW10" s="5"/>
    </row>
    <row r="11" spans="3:49" x14ac:dyDescent="0.3">
      <c r="C11" t="s">
        <v>269</v>
      </c>
      <c r="D11" s="3">
        <v>43286</v>
      </c>
      <c r="E11">
        <v>0.18368509999999999</v>
      </c>
      <c r="F11">
        <v>1.2775730000000001E-2</v>
      </c>
      <c r="G11">
        <v>2.7615000000000001E-2</v>
      </c>
      <c r="H11">
        <v>1.028608E-2</v>
      </c>
      <c r="I11">
        <v>3.4636399999999998E-2</v>
      </c>
      <c r="J11">
        <v>1.0611000000000001E-2</v>
      </c>
      <c r="K11">
        <v>4.83804E-3</v>
      </c>
      <c r="L11">
        <v>3.8600099999999998E-2</v>
      </c>
      <c r="M11">
        <v>2.129137E-2</v>
      </c>
      <c r="N11" s="7">
        <v>6.6352599999999998E-2</v>
      </c>
      <c r="O11" s="7">
        <v>1.3423441159084699</v>
      </c>
      <c r="P11" s="7">
        <v>1.38211216918646</v>
      </c>
      <c r="S11" s="13"/>
      <c r="T11">
        <v>8.7312200000000006E-2</v>
      </c>
      <c r="U11">
        <v>5.6721000000000002E-3</v>
      </c>
      <c r="V11">
        <v>1.5069900000000001E-2</v>
      </c>
      <c r="W11">
        <v>9.3452799999999992E-3</v>
      </c>
      <c r="X11">
        <v>6.8082999999999998E-3</v>
      </c>
      <c r="Y11">
        <v>4.6766999999999998E-3</v>
      </c>
      <c r="Z11">
        <v>2.3282400000000001E-3</v>
      </c>
      <c r="AA11">
        <v>1.63114E-2</v>
      </c>
      <c r="AB11">
        <v>1.4775150000000001E-2</v>
      </c>
      <c r="AC11" s="7">
        <v>5.6303079999999998E-2</v>
      </c>
      <c r="AD11" s="7">
        <v>1.1712843347661499</v>
      </c>
      <c r="AE11" s="7">
        <v>0.83047968060765598</v>
      </c>
      <c r="AF11" s="13"/>
      <c r="AG11">
        <v>5.461131</v>
      </c>
      <c r="AH11">
        <v>2.9846050000000002</v>
      </c>
      <c r="AI11">
        <v>0.95863500000000001</v>
      </c>
      <c r="AJ11">
        <v>3.0575999999999999</v>
      </c>
      <c r="AK11">
        <v>1.0906499999999999</v>
      </c>
      <c r="AL11">
        <v>8.3316000000000001E-2</v>
      </c>
      <c r="AM11">
        <v>6.0876E-2</v>
      </c>
      <c r="AN11">
        <v>0.85726600000000008</v>
      </c>
      <c r="AO11">
        <v>0.98501000000000005</v>
      </c>
      <c r="AP11" s="7">
        <v>8.6000700000000005</v>
      </c>
      <c r="AQ11" s="7">
        <v>56.307177959346198</v>
      </c>
      <c r="AR11" s="7">
        <v>160.64023019053201</v>
      </c>
    </row>
    <row r="12" spans="3:49" x14ac:dyDescent="0.3">
      <c r="C12" t="s">
        <v>270</v>
      </c>
      <c r="D12" s="3">
        <v>43292</v>
      </c>
      <c r="E12">
        <v>8.4387799999999999E-2</v>
      </c>
      <c r="F12">
        <v>3.9241860000000003E-2</v>
      </c>
      <c r="G12">
        <v>1.398051E-2</v>
      </c>
      <c r="H12">
        <v>1.3409519999999999E-2</v>
      </c>
      <c r="I12">
        <v>1.3545E-2</v>
      </c>
      <c r="J12">
        <v>3.2134799999999998E-2</v>
      </c>
      <c r="K12">
        <v>2.330627E-2</v>
      </c>
      <c r="L12">
        <v>9.4435000000000005E-3</v>
      </c>
      <c r="M12">
        <v>0.11254544</v>
      </c>
      <c r="N12" s="7">
        <v>0.14860380000000001</v>
      </c>
      <c r="O12" s="7">
        <v>0.30569108482435697</v>
      </c>
      <c r="P12" s="7">
        <v>0.76372085245273502</v>
      </c>
      <c r="S12" s="13"/>
      <c r="T12">
        <v>4.0902250000000001E-2</v>
      </c>
      <c r="U12">
        <v>3.0820859999999999E-2</v>
      </c>
      <c r="V12">
        <v>1.390716E-2</v>
      </c>
      <c r="W12">
        <v>8.44724E-3</v>
      </c>
      <c r="X12">
        <v>4.1279999999999997E-3</v>
      </c>
      <c r="Y12">
        <v>2.9149600000000001E-2</v>
      </c>
      <c r="Z12">
        <v>2.1807380000000001E-2</v>
      </c>
      <c r="AA12">
        <v>5.9589999999999999E-3</v>
      </c>
      <c r="AB12">
        <v>5.8544600000000002E-2</v>
      </c>
      <c r="AC12" s="7">
        <v>0.12864427000000001</v>
      </c>
      <c r="AD12" s="7">
        <v>0.23037589001255901</v>
      </c>
      <c r="AE12" s="7">
        <v>0.63245633093742104</v>
      </c>
      <c r="AF12" s="13"/>
      <c r="AG12">
        <v>4.5724410000000004</v>
      </c>
      <c r="AH12">
        <v>8.6287179999999992</v>
      </c>
      <c r="AI12">
        <v>2.4894989999999999</v>
      </c>
      <c r="AJ12">
        <v>3.1819199999999999</v>
      </c>
      <c r="AK12">
        <v>0.62242500000000001</v>
      </c>
      <c r="AL12">
        <v>0.20194000000000001</v>
      </c>
      <c r="AM12">
        <v>0.30859500000000001</v>
      </c>
      <c r="AN12">
        <v>0.36713499999999999</v>
      </c>
      <c r="AO12">
        <v>2.132072</v>
      </c>
      <c r="AP12" s="7">
        <v>21.664103000000001</v>
      </c>
      <c r="AQ12" s="7">
        <v>65.457764902606996</v>
      </c>
      <c r="AR12" s="7">
        <v>194.21182615106699</v>
      </c>
    </row>
    <row r="13" spans="3:49" x14ac:dyDescent="0.3">
      <c r="C13" t="s">
        <v>271</v>
      </c>
      <c r="D13" s="3">
        <v>43299</v>
      </c>
      <c r="E13">
        <v>8.6426000000000003E-3</v>
      </c>
      <c r="F13">
        <v>1.7580749999999999E-2</v>
      </c>
      <c r="G13">
        <v>1.09855E-2</v>
      </c>
      <c r="H13">
        <v>6.9071200000000001E-3</v>
      </c>
      <c r="I13" s="11">
        <v>1.9655999999999996E-3</v>
      </c>
      <c r="J13">
        <v>5.2268999999999996E-3</v>
      </c>
      <c r="K13">
        <v>4.23092E-3</v>
      </c>
      <c r="L13">
        <v>7.4562000000000001E-4</v>
      </c>
      <c r="M13">
        <v>1.21732E-2</v>
      </c>
      <c r="N13" s="7">
        <v>5.1790830000000003E-2</v>
      </c>
      <c r="O13" s="7">
        <v>7.7923547717549793E-2</v>
      </c>
      <c r="P13" s="7">
        <v>0.10880543019061401</v>
      </c>
      <c r="S13" s="13"/>
      <c r="T13">
        <v>5.9349499999999996E-3</v>
      </c>
      <c r="U13">
        <v>7.9486299999999999E-3</v>
      </c>
      <c r="V13">
        <v>1.0207000000000001E-2</v>
      </c>
      <c r="W13">
        <v>6.1322399999999997E-3</v>
      </c>
      <c r="X13" s="11">
        <v>1.5405E-3</v>
      </c>
      <c r="Y13">
        <v>3.1440000000000001E-3</v>
      </c>
      <c r="Z13">
        <v>3.9709999999999997E-3</v>
      </c>
      <c r="AA13">
        <v>7.1807999999999996E-4</v>
      </c>
      <c r="AB13">
        <v>7.2102800000000003E-3</v>
      </c>
      <c r="AC13" s="7">
        <v>4.532514E-2</v>
      </c>
      <c r="AD13" s="7">
        <v>4.6772292627666801E-2</v>
      </c>
      <c r="AE13" s="7">
        <v>4.7165103330964603E-2</v>
      </c>
      <c r="AF13" s="13"/>
      <c r="AG13">
        <v>1.2034</v>
      </c>
      <c r="AH13">
        <v>1.9477340000000001</v>
      </c>
      <c r="AI13">
        <v>0.88229999999999997</v>
      </c>
      <c r="AJ13">
        <v>1.1850320000000001</v>
      </c>
      <c r="AK13" s="11">
        <v>0.17004</v>
      </c>
      <c r="AL13">
        <v>8.6459999999999995E-2</v>
      </c>
      <c r="AM13">
        <v>0.10541200000000001</v>
      </c>
      <c r="AN13">
        <v>8.1906000000000007E-2</v>
      </c>
      <c r="AO13">
        <v>0.44947199999999998</v>
      </c>
      <c r="AP13" s="7">
        <v>8.4249899999999993</v>
      </c>
      <c r="AQ13" s="7">
        <v>21.61515659298</v>
      </c>
      <c r="AR13" s="7">
        <v>33.051760390496902</v>
      </c>
    </row>
    <row r="14" spans="3:49" x14ac:dyDescent="0.3">
      <c r="C14" t="s">
        <v>272</v>
      </c>
      <c r="D14" s="3">
        <v>43307</v>
      </c>
      <c r="E14">
        <v>2.7655599999999998E-3</v>
      </c>
      <c r="F14">
        <v>2.26968E-3</v>
      </c>
      <c r="G14" s="9">
        <v>6.8624999999999997E-3</v>
      </c>
      <c r="H14">
        <v>2.5982499999999999E-3</v>
      </c>
      <c r="I14" s="11">
        <v>5.5814999999999999E-4</v>
      </c>
      <c r="J14">
        <v>1.37261E-3</v>
      </c>
      <c r="K14">
        <v>2.1451199999999999E-3</v>
      </c>
      <c r="L14">
        <v>8.3070000000000003E-5</v>
      </c>
      <c r="M14">
        <v>5.40765E-3</v>
      </c>
      <c r="N14" s="7">
        <v>1.5382399999999999E-2</v>
      </c>
      <c r="O14" s="7">
        <v>3.4918148019976801E-2</v>
      </c>
      <c r="P14" s="7">
        <v>2.5689381106756701E-2</v>
      </c>
      <c r="S14" s="13"/>
      <c r="T14">
        <v>2.4285800000000001E-3</v>
      </c>
      <c r="U14">
        <v>1.93772E-3</v>
      </c>
      <c r="V14" s="9">
        <v>4.8678000000000003E-3</v>
      </c>
      <c r="W14">
        <v>1.85725E-3</v>
      </c>
      <c r="X14" s="11">
        <v>4.4102999999999997E-4</v>
      </c>
      <c r="Y14">
        <v>8.9393999999999997E-4</v>
      </c>
      <c r="Z14">
        <v>1.22298E-3</v>
      </c>
      <c r="AA14">
        <v>5.1999999999999997E-5</v>
      </c>
      <c r="AB14">
        <v>3.2207999999999998E-3</v>
      </c>
      <c r="AC14" s="7">
        <v>1.24773E-2</v>
      </c>
      <c r="AD14" s="7">
        <v>3.0675756204465599E-2</v>
      </c>
      <c r="AE14" s="7">
        <v>1.1135862541842401E-2</v>
      </c>
      <c r="AF14" s="13"/>
      <c r="AG14">
        <v>0.42877799999999999</v>
      </c>
      <c r="AH14">
        <v>0.53731200000000001</v>
      </c>
      <c r="AI14" s="9">
        <v>0.37331999999999999</v>
      </c>
      <c r="AJ14">
        <v>0.4047</v>
      </c>
      <c r="AK14" s="11">
        <v>6.9723000000000007E-2</v>
      </c>
      <c r="AL14">
        <v>2.6311000000000001E-2</v>
      </c>
      <c r="AM14">
        <v>3.7932E-2</v>
      </c>
      <c r="AN14">
        <v>1.0933E-2</v>
      </c>
      <c r="AO14">
        <v>0.11254500000000001</v>
      </c>
      <c r="AP14" s="7">
        <v>2.4662000000000002</v>
      </c>
      <c r="AQ14" s="7">
        <v>17.630401371768698</v>
      </c>
      <c r="AR14" s="7">
        <v>7.8036479193473696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opLeftCell="A19" workbookViewId="0">
      <selection activeCell="M8" sqref="M8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1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2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4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  <c r="P4" s="18">
        <v>6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  <c r="P5" s="13"/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workbookViewId="0">
      <selection activeCell="K9" sqref="K8:L9"/>
    </sheetView>
  </sheetViews>
  <sheetFormatPr defaultRowHeight="14.4" x14ac:dyDescent="0.3"/>
  <cols>
    <col min="1" max="1" width="2.6640625" bestFit="1" customWidth="1"/>
    <col min="2" max="2" width="7.21875" bestFit="1" customWidth="1"/>
    <col min="3" max="7" width="8.21875" bestFit="1" customWidth="1"/>
    <col min="8" max="11" width="10.44140625" bestFit="1" customWidth="1"/>
    <col min="12" max="12" width="7.44140625" bestFit="1" customWidth="1"/>
    <col min="13" max="13" width="7.33203125" bestFit="1" customWidth="1"/>
    <col min="14" max="15" width="7.33203125" style="19" customWidth="1"/>
    <col min="16" max="19" width="16.77734375" bestFit="1" customWidth="1"/>
    <col min="20" max="20" width="13.77734375" bestFit="1" customWidth="1"/>
    <col min="21" max="21" width="13.6640625" bestFit="1" customWidth="1"/>
    <col min="22" max="23" width="7.21875" style="19" bestFit="1" customWidth="1"/>
  </cols>
  <sheetData>
    <row r="1" spans="1:25" x14ac:dyDescent="0.3">
      <c r="B1" t="s">
        <v>198</v>
      </c>
      <c r="C1" t="s">
        <v>72</v>
      </c>
      <c r="D1" t="s">
        <v>78</v>
      </c>
      <c r="E1" t="s">
        <v>75</v>
      </c>
      <c r="F1" t="s">
        <v>84</v>
      </c>
      <c r="G1" s="19" t="s">
        <v>81</v>
      </c>
      <c r="H1" t="s">
        <v>273</v>
      </c>
      <c r="I1" t="s">
        <v>274</v>
      </c>
      <c r="J1" t="s">
        <v>275</v>
      </c>
      <c r="K1" t="s">
        <v>276</v>
      </c>
      <c r="L1" t="s">
        <v>277</v>
      </c>
      <c r="M1" t="s">
        <v>278</v>
      </c>
      <c r="P1" t="s">
        <v>279</v>
      </c>
      <c r="Q1" t="s">
        <v>280</v>
      </c>
      <c r="R1" t="s">
        <v>281</v>
      </c>
      <c r="S1" t="s">
        <v>282</v>
      </c>
      <c r="T1" t="s">
        <v>283</v>
      </c>
      <c r="U1" t="s">
        <v>284</v>
      </c>
    </row>
    <row r="2" spans="1:25" x14ac:dyDescent="0.3">
      <c r="A2" t="s">
        <v>204</v>
      </c>
      <c r="B2" s="3">
        <v>43222</v>
      </c>
      <c r="C2" s="22">
        <v>0.42074400000000001</v>
      </c>
      <c r="D2" s="22">
        <v>0.13483499999999998</v>
      </c>
      <c r="E2" s="22">
        <v>0.12741949999999999</v>
      </c>
      <c r="F2" s="22">
        <v>1.3890977653768939</v>
      </c>
      <c r="G2" s="23">
        <v>0.57774772989225498</v>
      </c>
      <c r="H2" s="24">
        <f>(C2*4.1026)+0.0741</f>
        <v>1.8002443344000001</v>
      </c>
      <c r="I2" s="24">
        <f>(D2*22.345)+0.0702</f>
        <v>3.0830880749999992</v>
      </c>
      <c r="J2" s="24">
        <f>(E2*33.611)+0.0345</f>
        <v>4.3171968144999999</v>
      </c>
      <c r="K2" s="24">
        <f>(F2*0.5307)+0.0664</f>
        <v>0.80359418408551753</v>
      </c>
      <c r="L2" s="24">
        <f>AVERAGE(H2:I2)</f>
        <v>2.4416662046999997</v>
      </c>
      <c r="M2" s="24">
        <f>AVERAGE(H2:K2)</f>
        <v>2.5010308519963789</v>
      </c>
      <c r="N2" s="25">
        <f>((G2-L2)/G2)*100</f>
        <v>-322.61805254610863</v>
      </c>
      <c r="O2" s="25">
        <f>((G2-M2)/G2)*100</f>
        <v>-332.89323741052164</v>
      </c>
      <c r="P2" s="24">
        <f>(C2^0.7494)*2.8922</f>
        <v>1.5117060793938135</v>
      </c>
      <c r="Q2" s="24">
        <f>(D2^0.8064)*12.464</f>
        <v>2.4770244237872392</v>
      </c>
      <c r="R2" s="24">
        <f>(E2^0.5842)*6.2361</f>
        <v>1.8715088344548785</v>
      </c>
      <c r="S2" s="24">
        <f t="shared" ref="S2:S8" si="0">(F2^0.7373)*0.5861</f>
        <v>0.74680741978844012</v>
      </c>
      <c r="T2" s="24">
        <f>AVERAGE(P2:Q2)</f>
        <v>1.9943652515905264</v>
      </c>
      <c r="U2" s="24">
        <f>AVERAGE(P2:S2)</f>
        <v>1.6517616893560929</v>
      </c>
      <c r="V2" s="25">
        <f t="shared" ref="V2:V7" si="1">((G2-T2)/G2)*100</f>
        <v>-245.19655351349599</v>
      </c>
      <c r="W2" s="25">
        <f t="shared" ref="W2:W7" si="2">((G2-U2)/G2)*100</f>
        <v>-185.896699181169</v>
      </c>
      <c r="X2" s="24"/>
      <c r="Y2" s="24"/>
    </row>
    <row r="3" spans="1:25" x14ac:dyDescent="0.3">
      <c r="A3" t="s">
        <v>205</v>
      </c>
      <c r="B3" s="3">
        <v>43229</v>
      </c>
      <c r="C3" s="22">
        <v>1.6719540000000001E-2</v>
      </c>
      <c r="D3" s="22">
        <v>7.2377600000000002E-3</v>
      </c>
      <c r="E3" s="22">
        <v>3.8368E-3</v>
      </c>
      <c r="F3" s="22">
        <v>0.28718506908206998</v>
      </c>
      <c r="G3" s="23">
        <v>5.2156298425123197E-2</v>
      </c>
      <c r="H3" s="24">
        <f t="shared" ref="H3:H14" si="3">(C3*4.1026)+0.0741</f>
        <v>0.14269358480400002</v>
      </c>
      <c r="I3" s="24">
        <f t="shared" ref="I3:I14" si="4">(D3*22.345)+0.0702</f>
        <v>0.23192774719999998</v>
      </c>
      <c r="J3" s="24">
        <f t="shared" ref="J3:J14" si="5">(E3*33.611)+0.0345</f>
        <v>0.1634586848</v>
      </c>
      <c r="K3" s="24">
        <f t="shared" ref="K3:K14" si="6">(F3*0.5307)+0.0664</f>
        <v>0.2188091161618545</v>
      </c>
      <c r="L3" s="24">
        <f t="shared" ref="L3:L14" si="7">AVERAGE(H3:I3)</f>
        <v>0.187310666002</v>
      </c>
      <c r="M3" s="24">
        <f t="shared" ref="M3:M14" si="8">AVERAGE(H3:K3)</f>
        <v>0.18922228324146362</v>
      </c>
      <c r="N3" s="25">
        <f t="shared" ref="N3:N14" si="9">((G3-L3)/G3)*100</f>
        <v>-259.13335811380011</v>
      </c>
      <c r="O3" s="25">
        <f t="shared" ref="O3:O14" si="10">((G3-M3)/G3)*100</f>
        <v>-262.79852856719799</v>
      </c>
      <c r="P3" s="24">
        <f t="shared" ref="P3:P14" si="11">(C3^0.7494)*2.8922</f>
        <v>0.13480705794386683</v>
      </c>
      <c r="Q3" s="24">
        <f t="shared" ref="Q3:Q14" si="12">(D3^0.8064)*12.464</f>
        <v>0.23422985497588478</v>
      </c>
      <c r="R3" s="24">
        <f>(E3^0.5842)*6.2361</f>
        <v>0.24180643537058696</v>
      </c>
      <c r="S3" s="24">
        <f t="shared" si="0"/>
        <v>0.23360087140577793</v>
      </c>
      <c r="T3" s="24">
        <f t="shared" ref="T3:T14" si="13">AVERAGE(P3:Q3)</f>
        <v>0.1845184564598758</v>
      </c>
      <c r="U3" s="24">
        <f t="shared" ref="U3:U14" si="14">AVERAGE(P3:S3)</f>
        <v>0.21111105492402912</v>
      </c>
      <c r="V3" s="25">
        <f t="shared" si="1"/>
        <v>-253.77981572978152</v>
      </c>
      <c r="W3" s="25">
        <f t="shared" si="2"/>
        <v>-304.76617647071924</v>
      </c>
      <c r="X3" s="24"/>
      <c r="Y3" s="24"/>
    </row>
    <row r="4" spans="1:25" x14ac:dyDescent="0.3">
      <c r="A4" t="s">
        <v>206</v>
      </c>
      <c r="B4" s="3">
        <v>43236</v>
      </c>
      <c r="C4" s="22">
        <v>5.9943999999999997E-2</v>
      </c>
      <c r="D4" s="22">
        <v>9.7555000000000003E-3</v>
      </c>
      <c r="E4" s="26"/>
      <c r="F4" s="22">
        <v>0.25892894517480602</v>
      </c>
      <c r="G4" s="23">
        <v>4.3824153190073899E-2</v>
      </c>
      <c r="H4" s="24">
        <f t="shared" si="3"/>
        <v>0.32002625439999999</v>
      </c>
      <c r="I4" s="24">
        <f t="shared" si="4"/>
        <v>0.2881866475</v>
      </c>
      <c r="J4" s="24">
        <f t="shared" si="5"/>
        <v>3.4500000000000003E-2</v>
      </c>
      <c r="K4" s="24">
        <f t="shared" si="6"/>
        <v>0.20381359120426956</v>
      </c>
      <c r="L4" s="24">
        <f t="shared" si="7"/>
        <v>0.30410645095</v>
      </c>
      <c r="M4" s="24">
        <f t="shared" si="8"/>
        <v>0.21163162327606738</v>
      </c>
      <c r="N4" s="25">
        <f t="shared" si="9"/>
        <v>-593.92430614923933</v>
      </c>
      <c r="O4" s="25">
        <f t="shared" si="10"/>
        <v>-382.91092438952501</v>
      </c>
      <c r="P4" s="24">
        <f t="shared" si="11"/>
        <v>0.35097078256027081</v>
      </c>
      <c r="Q4" s="24">
        <f t="shared" si="12"/>
        <v>0.29798078776032966</v>
      </c>
      <c r="R4" s="24"/>
      <c r="S4" s="24">
        <f t="shared" si="0"/>
        <v>0.21642617265153091</v>
      </c>
      <c r="T4" s="24">
        <f t="shared" si="13"/>
        <v>0.32447578516030023</v>
      </c>
      <c r="U4" s="24">
        <f t="shared" si="14"/>
        <v>0.28845924765737713</v>
      </c>
      <c r="V4" s="25">
        <f t="shared" si="1"/>
        <v>-640.40400450634036</v>
      </c>
      <c r="W4" s="25">
        <f t="shared" si="2"/>
        <v>-558.21978671504075</v>
      </c>
      <c r="X4" s="24"/>
      <c r="Y4" s="24"/>
    </row>
    <row r="5" spans="1:25" x14ac:dyDescent="0.3">
      <c r="A5" t="s">
        <v>207</v>
      </c>
      <c r="B5" s="3">
        <v>43243</v>
      </c>
      <c r="C5" s="22">
        <v>1.033129E-2</v>
      </c>
      <c r="D5" s="22">
        <v>7.5497400000000001E-3</v>
      </c>
      <c r="E5" s="22">
        <v>2.5355500000000001E-3</v>
      </c>
      <c r="F5" s="22">
        <v>5.6227706823705002E-2</v>
      </c>
      <c r="G5" s="23">
        <v>2.7498298475881301E-2</v>
      </c>
      <c r="H5" s="24">
        <f t="shared" si="3"/>
        <v>0.11648515035400001</v>
      </c>
      <c r="I5" s="24">
        <f t="shared" si="4"/>
        <v>0.23889894029999997</v>
      </c>
      <c r="J5" s="24">
        <f t="shared" si="5"/>
        <v>0.11972237105</v>
      </c>
      <c r="K5" s="24">
        <f t="shared" si="6"/>
        <v>9.6240044011340245E-2</v>
      </c>
      <c r="L5" s="24">
        <f t="shared" si="7"/>
        <v>0.177692045327</v>
      </c>
      <c r="M5" s="24">
        <f t="shared" si="8"/>
        <v>0.14283662642883507</v>
      </c>
      <c r="N5" s="25">
        <f t="shared" si="9"/>
        <v>-546.19287438040317</v>
      </c>
      <c r="O5" s="25">
        <f t="shared" si="10"/>
        <v>-419.43805379128014</v>
      </c>
      <c r="P5" s="24">
        <f t="shared" si="11"/>
        <v>9.3980065493767653E-2</v>
      </c>
      <c r="Q5" s="24">
        <f t="shared" si="12"/>
        <v>0.24233815744877146</v>
      </c>
      <c r="R5" s="24">
        <f>(E5^0.5842)*6.2361</f>
        <v>0.18983314279555097</v>
      </c>
      <c r="S5" s="24">
        <f t="shared" si="0"/>
        <v>7.0195638776694685E-2</v>
      </c>
      <c r="T5" s="24">
        <f t="shared" si="13"/>
        <v>0.16815911147126955</v>
      </c>
      <c r="U5" s="24">
        <f t="shared" si="14"/>
        <v>0.14908675112869618</v>
      </c>
      <c r="V5" s="25">
        <f t="shared" si="1"/>
        <v>-511.52551536511083</v>
      </c>
      <c r="W5" s="25">
        <f t="shared" si="2"/>
        <v>-442.16718630594494</v>
      </c>
      <c r="X5" s="24"/>
      <c r="Y5" s="24"/>
    </row>
    <row r="6" spans="1:25" x14ac:dyDescent="0.3">
      <c r="A6" t="s">
        <v>208</v>
      </c>
      <c r="B6" s="3">
        <v>43250</v>
      </c>
      <c r="C6" s="24">
        <v>8.7090999999999991E-3</v>
      </c>
      <c r="D6" s="24">
        <v>9.3708000000000003E-3</v>
      </c>
      <c r="E6" s="24">
        <v>2.1603299999999998E-3</v>
      </c>
      <c r="F6" s="22">
        <v>9.1105827041951595E-2</v>
      </c>
      <c r="G6" s="23">
        <v>3.8931180042748599E-2</v>
      </c>
      <c r="H6" s="24">
        <f t="shared" si="3"/>
        <v>0.10982995365999999</v>
      </c>
      <c r="I6" s="24">
        <f t="shared" si="4"/>
        <v>0.27959052600000001</v>
      </c>
      <c r="J6" s="24">
        <f t="shared" si="5"/>
        <v>0.10711085162999999</v>
      </c>
      <c r="K6" s="24">
        <f t="shared" si="6"/>
        <v>0.11474986241116371</v>
      </c>
      <c r="L6" s="24">
        <f t="shared" si="7"/>
        <v>0.19471023982999999</v>
      </c>
      <c r="M6" s="24">
        <f t="shared" si="8"/>
        <v>0.15282029842529093</v>
      </c>
      <c r="N6" s="25">
        <f t="shared" si="9"/>
        <v>-400.13957865186035</v>
      </c>
      <c r="O6" s="25">
        <f t="shared" si="10"/>
        <v>-292.53960002621488</v>
      </c>
      <c r="P6" s="24">
        <f t="shared" si="11"/>
        <v>8.2688344258330548E-2</v>
      </c>
      <c r="Q6" s="24">
        <f t="shared" si="12"/>
        <v>0.2884683338396869</v>
      </c>
      <c r="R6" s="24">
        <f>(E6^0.5842)*6.2361</f>
        <v>0.17287799267862752</v>
      </c>
      <c r="S6" s="24">
        <f t="shared" si="0"/>
        <v>0.10019478124270283</v>
      </c>
      <c r="T6" s="24">
        <f t="shared" si="13"/>
        <v>0.18557833904900872</v>
      </c>
      <c r="U6" s="24">
        <f t="shared" si="14"/>
        <v>0.16105736300483697</v>
      </c>
      <c r="V6" s="25">
        <f t="shared" si="1"/>
        <v>-376.68305673044944</v>
      </c>
      <c r="W6" s="25">
        <f t="shared" si="2"/>
        <v>-313.69761416938053</v>
      </c>
      <c r="X6" s="24"/>
      <c r="Y6" s="24"/>
    </row>
    <row r="7" spans="1:25" x14ac:dyDescent="0.3">
      <c r="A7" t="s">
        <v>209</v>
      </c>
      <c r="B7" s="3" t="s">
        <v>29</v>
      </c>
      <c r="C7" s="24">
        <v>7.4950399999999997E-3</v>
      </c>
      <c r="D7" s="24">
        <v>2.4324300000000002E-3</v>
      </c>
      <c r="E7" s="24">
        <v>8.832E-4</v>
      </c>
      <c r="F7" s="22">
        <v>3.7960169139565299E-2</v>
      </c>
      <c r="G7" s="23">
        <v>8.3772679633447894E-2</v>
      </c>
      <c r="H7" s="24">
        <f t="shared" si="3"/>
        <v>0.104849151104</v>
      </c>
      <c r="I7" s="24">
        <f t="shared" si="4"/>
        <v>0.12455264835</v>
      </c>
      <c r="J7" s="24">
        <f t="shared" si="5"/>
        <v>6.4185235199999996E-2</v>
      </c>
      <c r="K7" s="24">
        <f t="shared" si="6"/>
        <v>8.6545461762367298E-2</v>
      </c>
      <c r="L7" s="24">
        <f t="shared" si="7"/>
        <v>0.11470089972700001</v>
      </c>
      <c r="M7" s="24">
        <f t="shared" si="8"/>
        <v>9.5033124104091843E-2</v>
      </c>
      <c r="N7" s="25">
        <f t="shared" si="9"/>
        <v>-36.919220238483831</v>
      </c>
      <c r="O7" s="25">
        <f t="shared" si="10"/>
        <v>-13.441666805830565</v>
      </c>
      <c r="P7" s="24">
        <f t="shared" si="11"/>
        <v>7.3889703461814768E-2</v>
      </c>
      <c r="Q7" s="24">
        <f t="shared" si="12"/>
        <v>9.7221066170885939E-2</v>
      </c>
      <c r="R7" s="24">
        <f>(E7^0.5842)*6.2361</f>
        <v>0.10251815315486001</v>
      </c>
      <c r="S7" s="24">
        <f t="shared" si="0"/>
        <v>5.2542454661761905E-2</v>
      </c>
      <c r="T7" s="24">
        <f t="shared" si="13"/>
        <v>8.5555384816350361E-2</v>
      </c>
      <c r="U7" s="24">
        <f t="shared" si="14"/>
        <v>8.1542844362330655E-2</v>
      </c>
      <c r="V7" s="25">
        <f t="shared" si="1"/>
        <v>-2.1280269303820694</v>
      </c>
      <c r="W7" s="25">
        <f t="shared" si="2"/>
        <v>2.6617690646568901</v>
      </c>
      <c r="X7" s="24"/>
      <c r="Y7" s="24"/>
    </row>
    <row r="8" spans="1:25" x14ac:dyDescent="0.3">
      <c r="A8" t="s">
        <v>210</v>
      </c>
      <c r="B8" s="3">
        <v>43264</v>
      </c>
      <c r="C8" s="24">
        <v>1.137994E-2</v>
      </c>
      <c r="D8" s="24">
        <v>4.6008000000000004E-3</v>
      </c>
      <c r="E8" s="24">
        <v>2.9997000000000001E-3</v>
      </c>
      <c r="F8" s="22">
        <v>1.7851295568008199E-2</v>
      </c>
      <c r="G8" s="27"/>
      <c r="H8" s="24">
        <f t="shared" si="3"/>
        <v>0.120787341844</v>
      </c>
      <c r="I8" s="24">
        <f t="shared" si="4"/>
        <v>0.173004876</v>
      </c>
      <c r="J8" s="24">
        <f t="shared" si="5"/>
        <v>0.13532291670000002</v>
      </c>
      <c r="K8" s="24">
        <f t="shared" si="6"/>
        <v>7.5873682557941954E-2</v>
      </c>
      <c r="L8" s="24">
        <f t="shared" si="7"/>
        <v>0.146896108922</v>
      </c>
      <c r="M8" s="24">
        <f t="shared" si="8"/>
        <v>0.1262472042754855</v>
      </c>
      <c r="N8" s="25"/>
      <c r="O8" s="25"/>
      <c r="P8" s="24">
        <f t="shared" si="11"/>
        <v>0.10104146094619323</v>
      </c>
      <c r="Q8" s="24">
        <f t="shared" si="12"/>
        <v>0.16254224635688888</v>
      </c>
      <c r="R8" s="24">
        <f>(E8^0.5842)*6.2361</f>
        <v>0.20942182264204151</v>
      </c>
      <c r="S8" s="24">
        <f t="shared" si="0"/>
        <v>3.0125053110565736E-2</v>
      </c>
      <c r="T8" s="24">
        <f t="shared" si="13"/>
        <v>0.13179185365154106</v>
      </c>
      <c r="U8" s="24">
        <f t="shared" si="14"/>
        <v>0.12578264576392234</v>
      </c>
      <c r="V8" s="25"/>
      <c r="W8" s="25"/>
      <c r="X8" s="24"/>
      <c r="Y8" s="24"/>
    </row>
    <row r="9" spans="1:25" x14ac:dyDescent="0.3">
      <c r="A9" t="s">
        <v>211</v>
      </c>
      <c r="B9" s="3">
        <v>43273</v>
      </c>
      <c r="C9" s="24">
        <v>0.19848930000000001</v>
      </c>
      <c r="D9" s="24">
        <v>4.8239680000000007E-2</v>
      </c>
      <c r="E9" s="28"/>
      <c r="F9" s="29"/>
      <c r="G9" s="27"/>
      <c r="H9" s="24">
        <f t="shared" si="3"/>
        <v>0.8884222021799999</v>
      </c>
      <c r="I9" s="24">
        <f t="shared" si="4"/>
        <v>1.1481156496000002</v>
      </c>
      <c r="J9" s="24"/>
      <c r="K9" s="24"/>
      <c r="L9" s="24">
        <f t="shared" si="7"/>
        <v>1.0182689258900002</v>
      </c>
      <c r="M9" s="24">
        <f t="shared" si="8"/>
        <v>1.0182689258900002</v>
      </c>
      <c r="N9" s="25"/>
      <c r="O9" s="25"/>
      <c r="P9" s="24">
        <f t="shared" si="11"/>
        <v>0.86089959720660569</v>
      </c>
      <c r="Q9" s="24">
        <f t="shared" si="12"/>
        <v>1.081321313267765</v>
      </c>
      <c r="R9" s="24"/>
      <c r="S9" s="24"/>
      <c r="T9" s="24">
        <f t="shared" si="13"/>
        <v>0.97111045523718542</v>
      </c>
      <c r="U9" s="24">
        <f t="shared" si="14"/>
        <v>0.97111045523718542</v>
      </c>
      <c r="V9" s="25"/>
      <c r="W9" s="25"/>
      <c r="X9" s="24"/>
      <c r="Y9" s="24"/>
    </row>
    <row r="10" spans="1:25" x14ac:dyDescent="0.3">
      <c r="A10" t="s">
        <v>212</v>
      </c>
      <c r="B10" s="3">
        <v>43278</v>
      </c>
      <c r="C10" s="24">
        <v>0.28400564</v>
      </c>
      <c r="D10" s="24">
        <v>5.2737400000000004E-2</v>
      </c>
      <c r="E10" s="28"/>
      <c r="F10" s="30">
        <v>2.1830845775462637</v>
      </c>
      <c r="G10" s="23">
        <v>0.94245960839519682</v>
      </c>
      <c r="H10" s="24">
        <f t="shared" si="3"/>
        <v>1.239261538664</v>
      </c>
      <c r="I10" s="24">
        <f t="shared" si="4"/>
        <v>1.248617203</v>
      </c>
      <c r="J10" s="24"/>
      <c r="K10" s="24">
        <f t="shared" si="6"/>
        <v>1.224962985303802</v>
      </c>
      <c r="L10" s="24">
        <f t="shared" si="7"/>
        <v>1.2439393708319999</v>
      </c>
      <c r="M10" s="24">
        <f t="shared" si="8"/>
        <v>1.2376139089892673</v>
      </c>
      <c r="N10" s="25">
        <f t="shared" si="9"/>
        <v>-31.98861359694315</v>
      </c>
      <c r="O10" s="25">
        <f t="shared" si="10"/>
        <v>-31.317448298569932</v>
      </c>
      <c r="P10" s="24">
        <f t="shared" si="11"/>
        <v>1.1260341169575192</v>
      </c>
      <c r="Q10" s="24">
        <f t="shared" si="12"/>
        <v>1.1619139663571032</v>
      </c>
      <c r="R10" s="24"/>
      <c r="S10" s="24">
        <f>(F10^0.7373)*0.5861</f>
        <v>1.0422417027907116</v>
      </c>
      <c r="T10" s="24">
        <f t="shared" si="13"/>
        <v>1.1439740416573112</v>
      </c>
      <c r="U10" s="24">
        <f>AVERAGE(P10:S10)</f>
        <v>1.1100632620351114</v>
      </c>
      <c r="V10" s="25">
        <f>((G10-T10)/G10)*100</f>
        <v>-21.381758058072059</v>
      </c>
      <c r="W10" s="25">
        <f>((G10-U10)/G10)*100</f>
        <v>-17.783643155307956</v>
      </c>
      <c r="X10" s="24"/>
      <c r="Y10" s="24"/>
    </row>
    <row r="11" spans="1:25" x14ac:dyDescent="0.3">
      <c r="A11" t="s">
        <v>269</v>
      </c>
      <c r="B11" s="3">
        <v>43286</v>
      </c>
      <c r="C11" s="24">
        <v>0.18368509999999999</v>
      </c>
      <c r="D11" s="24">
        <v>3.4636399999999998E-2</v>
      </c>
      <c r="E11" s="24">
        <v>3.8600099999999998E-2</v>
      </c>
      <c r="F11" s="22">
        <v>1.38211216918646</v>
      </c>
      <c r="G11" s="23">
        <v>1.3423441159084699</v>
      </c>
      <c r="H11" s="24">
        <f t="shared" si="3"/>
        <v>0.82768649125999993</v>
      </c>
      <c r="I11" s="24">
        <f t="shared" si="4"/>
        <v>0.84415035799999993</v>
      </c>
      <c r="J11" s="24">
        <f t="shared" si="5"/>
        <v>1.3318879610999999</v>
      </c>
      <c r="K11" s="24">
        <f t="shared" si="6"/>
        <v>0.79988692818725426</v>
      </c>
      <c r="L11" s="24">
        <f t="shared" si="7"/>
        <v>0.83591842462999999</v>
      </c>
      <c r="M11" s="24">
        <f t="shared" si="8"/>
        <v>0.95090293463681341</v>
      </c>
      <c r="N11" s="25">
        <f t="shared" si="9"/>
        <v>37.726964738526213</v>
      </c>
      <c r="O11" s="25">
        <f t="shared" si="10"/>
        <v>29.161015914815362</v>
      </c>
      <c r="P11" s="24">
        <f t="shared" si="11"/>
        <v>0.81231659232818154</v>
      </c>
      <c r="Q11" s="24">
        <f t="shared" si="12"/>
        <v>0.82782139605555993</v>
      </c>
      <c r="R11" s="24">
        <f>(E11^0.5842)*6.2361</f>
        <v>0.93153254282863907</v>
      </c>
      <c r="S11" s="24">
        <f>(F11^0.7373)*0.5861</f>
        <v>0.7440365832473832</v>
      </c>
      <c r="T11" s="24">
        <f t="shared" si="13"/>
        <v>0.82006899419187074</v>
      </c>
      <c r="U11" s="24">
        <f t="shared" si="14"/>
        <v>0.82892677861494091</v>
      </c>
      <c r="V11" s="25">
        <f>((G11-T11)/G11)*100</f>
        <v>38.907692560125277</v>
      </c>
      <c r="W11" s="25">
        <f>((G11-U11)/G11)*100</f>
        <v>38.247818216572519</v>
      </c>
      <c r="X11" s="24"/>
      <c r="Y11" s="24"/>
    </row>
    <row r="12" spans="1:25" x14ac:dyDescent="0.3">
      <c r="A12" t="s">
        <v>270</v>
      </c>
      <c r="B12" s="3">
        <v>43292</v>
      </c>
      <c r="C12" s="24">
        <v>8.4387799999999999E-2</v>
      </c>
      <c r="D12" s="24">
        <v>1.3545E-2</v>
      </c>
      <c r="E12" s="24">
        <v>9.4435000000000005E-3</v>
      </c>
      <c r="F12" s="22">
        <v>0.76372085245273502</v>
      </c>
      <c r="G12" s="23">
        <v>0.30569108482435697</v>
      </c>
      <c r="H12" s="24">
        <f t="shared" si="3"/>
        <v>0.42030938827999997</v>
      </c>
      <c r="I12" s="24">
        <f t="shared" si="4"/>
        <v>0.37286302499999996</v>
      </c>
      <c r="J12" s="24">
        <f t="shared" si="5"/>
        <v>0.35190547849999998</v>
      </c>
      <c r="K12" s="24">
        <f t="shared" si="6"/>
        <v>0.47170665639666648</v>
      </c>
      <c r="L12" s="24">
        <f t="shared" si="7"/>
        <v>0.39658620663999999</v>
      </c>
      <c r="M12" s="24">
        <f t="shared" si="8"/>
        <v>0.40419613704416663</v>
      </c>
      <c r="N12" s="25">
        <f t="shared" si="9"/>
        <v>-29.734305751137381</v>
      </c>
      <c r="O12" s="25">
        <f t="shared" si="10"/>
        <v>-32.223724246458929</v>
      </c>
      <c r="P12" s="24">
        <f t="shared" si="11"/>
        <v>0.45350523291878708</v>
      </c>
      <c r="Q12" s="24">
        <f t="shared" si="12"/>
        <v>0.3882612366547924</v>
      </c>
      <c r="R12" s="24">
        <f>(E12^0.5842)*6.2361</f>
        <v>0.40924724116402134</v>
      </c>
      <c r="S12" s="24">
        <f>(F12^0.7373)*0.5861</f>
        <v>0.48046243482821299</v>
      </c>
      <c r="T12" s="24">
        <f t="shared" si="13"/>
        <v>0.42088323478678974</v>
      </c>
      <c r="U12" s="24">
        <f t="shared" si="14"/>
        <v>0.43286903639145341</v>
      </c>
      <c r="V12" s="25">
        <f>((G12-T12)/G12)*100</f>
        <v>-37.682534977629302</v>
      </c>
      <c r="W12" s="25">
        <f>((G12-U12)/G12)*100</f>
        <v>-41.603421846656055</v>
      </c>
      <c r="X12" s="24"/>
      <c r="Y12" s="24"/>
    </row>
    <row r="13" spans="1:25" x14ac:dyDescent="0.3">
      <c r="A13" t="s">
        <v>271</v>
      </c>
      <c r="B13" s="3">
        <v>43299</v>
      </c>
      <c r="C13" s="24">
        <v>8.6426000000000003E-3</v>
      </c>
      <c r="D13" s="31">
        <v>1.9655999999999996E-3</v>
      </c>
      <c r="E13" s="24">
        <v>7.4562000000000001E-4</v>
      </c>
      <c r="F13" s="22">
        <v>0.10880543019061401</v>
      </c>
      <c r="G13" s="23">
        <v>7.7923547717549793E-2</v>
      </c>
      <c r="H13" s="24">
        <f t="shared" si="3"/>
        <v>0.10955713076</v>
      </c>
      <c r="I13" s="24">
        <f t="shared" si="4"/>
        <v>0.11412133199999999</v>
      </c>
      <c r="J13" s="24">
        <f t="shared" si="5"/>
        <v>5.9561033819999998E-2</v>
      </c>
      <c r="K13" s="24">
        <f t="shared" si="6"/>
        <v>0.12414304180215885</v>
      </c>
      <c r="L13" s="24">
        <f t="shared" si="7"/>
        <v>0.11183923137999999</v>
      </c>
      <c r="M13" s="24">
        <f t="shared" si="8"/>
        <v>0.10184563459553971</v>
      </c>
      <c r="N13" s="25">
        <f t="shared" si="9"/>
        <v>-43.524306395012566</v>
      </c>
      <c r="O13" s="25">
        <f t="shared" si="10"/>
        <v>-30.699432429206798</v>
      </c>
      <c r="P13" s="24">
        <f t="shared" si="11"/>
        <v>8.2214731936109384E-2</v>
      </c>
      <c r="Q13" s="24">
        <f t="shared" si="12"/>
        <v>8.1871344791379183E-2</v>
      </c>
      <c r="R13" s="24">
        <f>(E13^0.5842)*6.2361</f>
        <v>9.2861955045553571E-2</v>
      </c>
      <c r="S13" s="24">
        <f>(F13^0.7373)*0.5861</f>
        <v>0.11420738481538087</v>
      </c>
      <c r="T13" s="24">
        <f t="shared" si="13"/>
        <v>8.2043038363744283E-2</v>
      </c>
      <c r="U13" s="24">
        <f t="shared" si="14"/>
        <v>9.2788854147105748E-2</v>
      </c>
      <c r="V13" s="25">
        <f>((G13-T13)/G13)*100</f>
        <v>-5.2865799451616935</v>
      </c>
      <c r="W13" s="25">
        <f>((G13-U13)/G13)*100</f>
        <v>-19.076783417816614</v>
      </c>
      <c r="X13" s="24"/>
      <c r="Y13" s="24"/>
    </row>
    <row r="14" spans="1:25" x14ac:dyDescent="0.3">
      <c r="A14" t="s">
        <v>272</v>
      </c>
      <c r="B14" s="3">
        <v>43307</v>
      </c>
      <c r="C14" s="24">
        <v>2.7655599999999998E-3</v>
      </c>
      <c r="D14" s="31">
        <v>5.5814999999999999E-4</v>
      </c>
      <c r="E14" s="24">
        <v>8.3070000000000003E-5</v>
      </c>
      <c r="F14" s="22">
        <v>2.5689381106756701E-2</v>
      </c>
      <c r="G14" s="23">
        <v>3.4918148019976801E-2</v>
      </c>
      <c r="H14" s="24">
        <f t="shared" si="3"/>
        <v>8.5445986456000003E-2</v>
      </c>
      <c r="I14" s="24">
        <f t="shared" si="4"/>
        <v>8.2671861749999992E-2</v>
      </c>
      <c r="J14" s="24">
        <f t="shared" si="5"/>
        <v>3.7292065770000001E-2</v>
      </c>
      <c r="K14" s="24">
        <f t="shared" si="6"/>
        <v>8.0033354553355779E-2</v>
      </c>
      <c r="L14" s="24">
        <f t="shared" si="7"/>
        <v>8.4058924103000005E-2</v>
      </c>
      <c r="M14" s="24">
        <f t="shared" si="8"/>
        <v>7.1360817132338938E-2</v>
      </c>
      <c r="N14" s="25">
        <f t="shared" si="9"/>
        <v>-140.73133562212288</v>
      </c>
      <c r="O14" s="25">
        <f t="shared" si="10"/>
        <v>-104.36598496436051</v>
      </c>
      <c r="P14" s="24">
        <f t="shared" si="11"/>
        <v>3.5002621014306748E-2</v>
      </c>
      <c r="Q14" s="24">
        <f t="shared" si="12"/>
        <v>2.9664524378468352E-2</v>
      </c>
      <c r="R14" s="24">
        <f>(E14^0.5842)*6.2361</f>
        <v>2.5766318955671497E-2</v>
      </c>
      <c r="S14" s="24">
        <f>(F14^0.7373)*0.5861</f>
        <v>3.9398807890158448E-2</v>
      </c>
      <c r="T14" s="24">
        <f t="shared" si="13"/>
        <v>3.233357269638755E-2</v>
      </c>
      <c r="U14" s="24">
        <f t="shared" si="14"/>
        <v>3.2458068059651263E-2</v>
      </c>
      <c r="V14" s="25">
        <f>((G14-T14)/G14)*100</f>
        <v>7.4018110070173435</v>
      </c>
      <c r="W14" s="25">
        <f>((G14-U14)/G14)*100</f>
        <v>7.0452761667603836</v>
      </c>
      <c r="X14" s="24"/>
      <c r="Y14" s="2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N6" sqref="N6:O7"/>
    </sheetView>
  </sheetViews>
  <sheetFormatPr defaultRowHeight="14.4" x14ac:dyDescent="0.3"/>
  <sheetData>
    <row r="1" spans="1:16" x14ac:dyDescent="0.3">
      <c r="B1" t="s">
        <v>198</v>
      </c>
      <c r="C1" t="s">
        <v>72</v>
      </c>
      <c r="D1" t="s">
        <v>86</v>
      </c>
      <c r="E1" t="s">
        <v>89</v>
      </c>
      <c r="F1" t="s">
        <v>92</v>
      </c>
      <c r="G1" t="s">
        <v>78</v>
      </c>
      <c r="H1" t="s">
        <v>94</v>
      </c>
      <c r="I1" t="s">
        <v>96</v>
      </c>
      <c r="J1" t="s">
        <v>75</v>
      </c>
      <c r="K1" t="s">
        <v>87</v>
      </c>
      <c r="L1" t="s">
        <v>90</v>
      </c>
      <c r="M1" t="s">
        <v>81</v>
      </c>
      <c r="N1" t="s">
        <v>84</v>
      </c>
      <c r="P1">
        <v>1</v>
      </c>
    </row>
    <row r="2" spans="1:16" x14ac:dyDescent="0.3">
      <c r="A2" t="s">
        <v>204</v>
      </c>
      <c r="B2" s="3">
        <v>43222</v>
      </c>
      <c r="C2" s="7">
        <v>0.42074400000000001</v>
      </c>
      <c r="D2" s="7">
        <v>0.2028528</v>
      </c>
      <c r="E2" s="7">
        <v>3.3059999999999999E-2</v>
      </c>
      <c r="F2" s="7">
        <v>4.1150109999999997E-2</v>
      </c>
      <c r="G2" s="7">
        <v>0.13483499999999998</v>
      </c>
      <c r="H2" s="6"/>
      <c r="I2" s="6"/>
      <c r="J2" s="7">
        <v>0.12741949999999999</v>
      </c>
      <c r="K2" s="7">
        <v>9.9550260000000002E-2</v>
      </c>
      <c r="L2" s="7">
        <v>0.48554639999999999</v>
      </c>
      <c r="M2" s="7">
        <v>0.57774772989225498</v>
      </c>
      <c r="N2" s="7">
        <v>1.3890977653768939</v>
      </c>
      <c r="P2" s="18">
        <v>7</v>
      </c>
    </row>
    <row r="3" spans="1:16" x14ac:dyDescent="0.3">
      <c r="A3" t="s">
        <v>205</v>
      </c>
      <c r="B3" s="3">
        <v>43229</v>
      </c>
      <c r="C3" s="7">
        <v>1.6719540000000001E-2</v>
      </c>
      <c r="D3" s="7">
        <v>5.9218200000000004E-3</v>
      </c>
      <c r="E3" s="7">
        <v>4.5565844999999996</v>
      </c>
      <c r="F3" s="7">
        <v>1.538808E-2</v>
      </c>
      <c r="G3" s="7">
        <v>7.2377600000000002E-3</v>
      </c>
      <c r="H3" s="7">
        <v>1.5925680000000001E-2</v>
      </c>
      <c r="I3" s="7">
        <v>3.4144000000000002E-3</v>
      </c>
      <c r="J3" s="7">
        <v>3.8368E-3</v>
      </c>
      <c r="K3" s="7">
        <v>2.5350000000000001E-2</v>
      </c>
      <c r="L3" s="7">
        <v>4.428636</v>
      </c>
      <c r="M3" s="7">
        <v>5.2156298425123197E-2</v>
      </c>
      <c r="N3" s="7">
        <v>0.28718506908206998</v>
      </c>
      <c r="P3" s="18">
        <v>16</v>
      </c>
    </row>
    <row r="4" spans="1:16" x14ac:dyDescent="0.3">
      <c r="A4" t="s">
        <v>206</v>
      </c>
      <c r="B4" s="3">
        <v>43236</v>
      </c>
      <c r="C4" s="7">
        <v>5.9943999999999997E-2</v>
      </c>
      <c r="D4" s="7">
        <v>3.2452000000000002E-3</v>
      </c>
      <c r="E4" s="7">
        <v>0.38353199999999998</v>
      </c>
      <c r="F4" s="7">
        <v>1.392006E-2</v>
      </c>
      <c r="G4" s="7">
        <v>9.7555000000000003E-3</v>
      </c>
      <c r="H4" s="7">
        <v>2.5496099999999999E-3</v>
      </c>
      <c r="I4" s="7">
        <v>2.8009799999999998E-3</v>
      </c>
      <c r="J4" s="17"/>
      <c r="K4" s="7">
        <v>3.2525999999999999E-2</v>
      </c>
      <c r="L4" s="7">
        <v>0.35486699999999999</v>
      </c>
      <c r="M4" s="7">
        <v>4.3824153190073899E-2</v>
      </c>
      <c r="N4" s="7">
        <v>0.25892894517480602</v>
      </c>
      <c r="P4" s="18">
        <v>4</v>
      </c>
    </row>
    <row r="5" spans="1:16" x14ac:dyDescent="0.3">
      <c r="A5" t="s">
        <v>207</v>
      </c>
      <c r="B5" s="3">
        <v>43243</v>
      </c>
      <c r="C5" s="7">
        <v>1.033129E-2</v>
      </c>
      <c r="D5" s="7">
        <v>2.6269499999999999E-3</v>
      </c>
      <c r="E5" s="7">
        <v>0.17939250000000001</v>
      </c>
      <c r="F5" s="7">
        <v>1.222059E-2</v>
      </c>
      <c r="G5" s="7">
        <v>7.5497400000000001E-3</v>
      </c>
      <c r="H5" s="7">
        <v>2.75319E-3</v>
      </c>
      <c r="I5" s="7">
        <v>6.5618000000000002E-4</v>
      </c>
      <c r="J5" s="7">
        <v>2.5355500000000001E-3</v>
      </c>
      <c r="K5" s="7">
        <v>1.42085E-3</v>
      </c>
      <c r="L5" s="7">
        <v>3.5815600000000003E-2</v>
      </c>
      <c r="M5" s="7">
        <v>2.7498298475881301E-2</v>
      </c>
      <c r="N5" s="7">
        <v>5.6227706823705002E-2</v>
      </c>
      <c r="P5" s="13">
        <v>2</v>
      </c>
    </row>
    <row r="6" spans="1:16" x14ac:dyDescent="0.3">
      <c r="A6" t="s">
        <v>208</v>
      </c>
      <c r="B6" s="3">
        <v>43250</v>
      </c>
      <c r="C6">
        <v>8.7090999999999991E-3</v>
      </c>
      <c r="D6">
        <v>1.9719999999999998E-3</v>
      </c>
      <c r="E6">
        <v>0.30508350000000001</v>
      </c>
      <c r="F6">
        <v>1.0473959999999999E-2</v>
      </c>
      <c r="G6">
        <v>9.3708000000000003E-3</v>
      </c>
      <c r="H6">
        <v>8.0444999999999996E-4</v>
      </c>
      <c r="I6" s="11">
        <v>3.5500499999999998E-4</v>
      </c>
      <c r="J6">
        <v>2.1603299999999998E-3</v>
      </c>
      <c r="K6">
        <v>1.1866800000000001E-3</v>
      </c>
      <c r="L6" s="7">
        <v>0.1114764</v>
      </c>
      <c r="M6" s="7">
        <v>3.8931180042748599E-2</v>
      </c>
      <c r="N6" s="7">
        <v>9.1105827041951595E-2</v>
      </c>
      <c r="P6" s="13">
        <v>14</v>
      </c>
    </row>
    <row r="7" spans="1:16" x14ac:dyDescent="0.3">
      <c r="A7" t="s">
        <v>209</v>
      </c>
      <c r="B7" s="3" t="s">
        <v>29</v>
      </c>
      <c r="C7">
        <v>7.4950399999999997E-3</v>
      </c>
      <c r="E7">
        <v>8.48415E-2</v>
      </c>
      <c r="F7">
        <v>8.2026000000000009E-3</v>
      </c>
      <c r="G7">
        <v>2.4324300000000002E-3</v>
      </c>
      <c r="H7">
        <v>3.392E-3</v>
      </c>
      <c r="I7">
        <v>8.5154999999999996E-4</v>
      </c>
      <c r="J7">
        <v>8.832E-4</v>
      </c>
      <c r="K7">
        <v>2.4899700000000002E-3</v>
      </c>
      <c r="L7" s="7">
        <v>6.0455040000000002E-2</v>
      </c>
      <c r="M7" s="7">
        <v>8.3772679633447894E-2</v>
      </c>
      <c r="N7" s="7">
        <v>3.7960169139565299E-2</v>
      </c>
      <c r="P7" s="13">
        <v>5</v>
      </c>
    </row>
    <row r="8" spans="1:16" x14ac:dyDescent="0.3">
      <c r="A8" t="s">
        <v>210</v>
      </c>
      <c r="B8" s="3">
        <v>43264</v>
      </c>
      <c r="C8">
        <v>1.137994E-2</v>
      </c>
      <c r="D8">
        <v>6.0482699999999997E-3</v>
      </c>
      <c r="E8">
        <v>6.4296000000000006E-2</v>
      </c>
      <c r="F8">
        <v>1.445697E-2</v>
      </c>
      <c r="G8">
        <v>4.6008000000000004E-3</v>
      </c>
      <c r="H8">
        <v>4.2719999999999998E-5</v>
      </c>
      <c r="I8">
        <v>4.6809999999999999E-4</v>
      </c>
      <c r="J8">
        <v>2.9997000000000001E-3</v>
      </c>
      <c r="K8">
        <v>1.6511999999999999E-4</v>
      </c>
      <c r="L8" s="7">
        <v>0.14284620000000001</v>
      </c>
      <c r="M8" s="6"/>
      <c r="N8" s="7">
        <v>1.7851295568008199E-2</v>
      </c>
    </row>
    <row r="9" spans="1:16" x14ac:dyDescent="0.3">
      <c r="A9" t="s">
        <v>211</v>
      </c>
      <c r="B9" s="3">
        <v>43273</v>
      </c>
      <c r="C9">
        <v>0.19848930000000001</v>
      </c>
      <c r="D9">
        <v>0.29172500000000001</v>
      </c>
      <c r="E9">
        <v>0.1173025</v>
      </c>
      <c r="F9">
        <v>5.9558840000000002E-2</v>
      </c>
      <c r="G9">
        <v>4.8239680000000007E-2</v>
      </c>
      <c r="H9" s="5"/>
      <c r="I9" s="5"/>
      <c r="J9" s="5"/>
      <c r="K9" s="5"/>
      <c r="L9" s="6"/>
      <c r="M9" s="6"/>
      <c r="N9" s="6"/>
    </row>
    <row r="10" spans="1:16" x14ac:dyDescent="0.3">
      <c r="A10" t="s">
        <v>212</v>
      </c>
      <c r="B10" s="3">
        <v>43278</v>
      </c>
      <c r="C10">
        <v>0.28400564</v>
      </c>
      <c r="D10">
        <v>0.36709990999999997</v>
      </c>
      <c r="E10">
        <v>5.822401E-2</v>
      </c>
      <c r="F10">
        <v>4.1505719999999996E-2</v>
      </c>
      <c r="G10">
        <v>5.2737400000000004E-2</v>
      </c>
      <c r="H10" s="5"/>
      <c r="I10" s="5"/>
      <c r="J10" s="5"/>
      <c r="K10" s="5"/>
      <c r="L10" s="7">
        <v>0.86716695999999993</v>
      </c>
      <c r="M10" s="7">
        <v>0.94245960839519682</v>
      </c>
      <c r="N10" s="12">
        <v>2.1830845775462637</v>
      </c>
    </row>
    <row r="11" spans="1:16" x14ac:dyDescent="0.3">
      <c r="A11" t="s">
        <v>269</v>
      </c>
      <c r="B11" s="3">
        <v>43286</v>
      </c>
      <c r="C11">
        <v>0.18368509999999999</v>
      </c>
      <c r="D11">
        <v>1.2775730000000001E-2</v>
      </c>
      <c r="E11">
        <v>2.7615000000000001E-2</v>
      </c>
      <c r="F11">
        <v>1.028608E-2</v>
      </c>
      <c r="G11">
        <v>3.4636399999999998E-2</v>
      </c>
      <c r="H11">
        <v>1.0611000000000001E-2</v>
      </c>
      <c r="I11">
        <v>4.83804E-3</v>
      </c>
      <c r="J11">
        <v>3.8600099999999998E-2</v>
      </c>
      <c r="K11">
        <v>2.129137E-2</v>
      </c>
      <c r="L11" s="7">
        <v>6.6352599999999998E-2</v>
      </c>
      <c r="M11" s="7">
        <v>1.3423441159084699</v>
      </c>
      <c r="N11" s="7">
        <v>1.38211216918646</v>
      </c>
    </row>
    <row r="12" spans="1:16" x14ac:dyDescent="0.3">
      <c r="A12" t="s">
        <v>270</v>
      </c>
      <c r="B12" s="3">
        <v>43292</v>
      </c>
      <c r="C12">
        <v>8.4387799999999999E-2</v>
      </c>
      <c r="D12">
        <v>3.9241860000000003E-2</v>
      </c>
      <c r="E12">
        <v>1.398051E-2</v>
      </c>
      <c r="F12">
        <v>1.3409519999999999E-2</v>
      </c>
      <c r="G12">
        <v>1.3545E-2</v>
      </c>
      <c r="H12">
        <v>3.2134799999999998E-2</v>
      </c>
      <c r="I12">
        <v>2.330627E-2</v>
      </c>
      <c r="J12">
        <v>9.4435000000000005E-3</v>
      </c>
      <c r="K12">
        <v>0.11254544</v>
      </c>
      <c r="L12" s="7">
        <v>0.14860380000000001</v>
      </c>
      <c r="M12" s="7">
        <v>0.30569108482435697</v>
      </c>
      <c r="N12" s="7">
        <v>0.76372085245273502</v>
      </c>
    </row>
    <row r="13" spans="1:16" x14ac:dyDescent="0.3">
      <c r="A13" t="s">
        <v>271</v>
      </c>
      <c r="B13" s="3">
        <v>43299</v>
      </c>
      <c r="C13">
        <v>8.6426000000000003E-3</v>
      </c>
      <c r="D13">
        <v>1.7580749999999999E-2</v>
      </c>
      <c r="E13">
        <v>1.09855E-2</v>
      </c>
      <c r="F13">
        <v>6.9071200000000001E-3</v>
      </c>
      <c r="G13" s="11">
        <v>1.9655999999999996E-3</v>
      </c>
      <c r="H13">
        <v>5.2268999999999996E-3</v>
      </c>
      <c r="I13">
        <v>4.23092E-3</v>
      </c>
      <c r="J13">
        <v>7.4562000000000001E-4</v>
      </c>
      <c r="K13">
        <v>1.21732E-2</v>
      </c>
      <c r="L13" s="7">
        <v>5.1790830000000003E-2</v>
      </c>
      <c r="M13" s="7">
        <v>7.7923547717549793E-2</v>
      </c>
      <c r="N13" s="7">
        <v>0.10880543019061401</v>
      </c>
    </row>
    <row r="14" spans="1:16" x14ac:dyDescent="0.3">
      <c r="A14" t="s">
        <v>272</v>
      </c>
      <c r="B14" s="3">
        <v>43307</v>
      </c>
      <c r="C14">
        <v>2.7655599999999998E-3</v>
      </c>
      <c r="D14">
        <v>2.26968E-3</v>
      </c>
      <c r="E14" s="9">
        <v>6.8624999999999997E-3</v>
      </c>
      <c r="F14">
        <v>2.5982499999999999E-3</v>
      </c>
      <c r="G14" s="11">
        <v>5.5814999999999999E-4</v>
      </c>
      <c r="H14">
        <v>1.37261E-3</v>
      </c>
      <c r="I14">
        <v>2.1451199999999999E-3</v>
      </c>
      <c r="J14">
        <v>8.3070000000000003E-5</v>
      </c>
      <c r="K14">
        <v>5.40765E-3</v>
      </c>
      <c r="L14" s="7">
        <v>1.5382399999999999E-2</v>
      </c>
      <c r="M14" s="7">
        <v>3.4918148019976801E-2</v>
      </c>
      <c r="N14" s="7">
        <v>2.5689381106756701E-2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june through july</vt:lpstr>
      <vt:lpstr>may</vt:lpstr>
      <vt:lpstr>graphs TP</vt:lpstr>
      <vt:lpstr>graphs TDP</vt:lpstr>
      <vt:lpstr>graphs TN</vt:lpstr>
      <vt:lpstr>graphs</vt:lpstr>
      <vt:lpstr>JBT05ALL</vt:lpstr>
      <vt:lpstr>JBT05SELECT</vt:lpstr>
      <vt:lpstr>JBT06ALL</vt:lpstr>
      <vt:lpstr>JBT06SELECT</vt:lpstr>
      <vt:lpstr>JBT14ALL</vt:lpstr>
      <vt:lpstr>JBT14SELECT</vt:lpstr>
      <vt:lpstr>JBT02ALL</vt:lpstr>
      <vt:lpstr>JBT02SELECT</vt:lpstr>
      <vt:lpstr>JBT18</vt:lpstr>
      <vt:lpstr>JBT11</vt:lpstr>
      <vt:lpstr>JBT19</vt:lpstr>
      <vt:lpstr>Sheet3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2018-06-12T17:47:17Z</dcterms:created>
  <dcterms:modified xsi:type="dcterms:W3CDTF">2018-07-04T19:31:32Z</dcterms:modified>
</cp:coreProperties>
</file>